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iagrams/data2.xml" ContentType="application/vnd.openxmlformats-officedocument.drawingml.diagramData+xml"/>
  <Override PartName="/xl/diagrams/data3.xml" ContentType="application/vnd.openxmlformats-officedocument.drawingml.diagramData+xml"/>
  <Override PartName="/xl/diagrams/data1.xml" ContentType="application/vnd.openxmlformats-officedocument.drawingml.diagramData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style2.xml" ContentType="application/vnd.ms-office.chartstyle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3.xml" ContentType="application/vnd.openxmlformats-officedocument.drawing+xml"/>
  <Override PartName="/xl/charts/colors2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3820"/>
  <mc:AlternateContent xmlns:mc="http://schemas.openxmlformats.org/markup-compatibility/2006">
    <mc:Choice Requires="x15">
      <x15ac:absPath xmlns:x15ac="http://schemas.microsoft.com/office/spreadsheetml/2010/11/ac" url="D:\Juan David Dominguez - GES\Costos de Operación\Costos de Operación I Semestre 2021\"/>
    </mc:Choice>
  </mc:AlternateContent>
  <xr:revisionPtr revIDLastSave="0" documentId="13_ncr:1_{DDB5833A-F1ED-4617-A769-A61A7076E5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ENIDO" sheetId="10" r:id="rId1"/>
    <sheet name="EMPRESA POR TIPO DE AERONAVE" sheetId="11" r:id="rId2"/>
    <sheet name="COBERTURA" sheetId="12" r:id="rId3"/>
    <sheet name="GRAFICAS" sheetId="13" r:id="rId4"/>
    <sheet name="PAX REGULAR NACIONAL - INTER" sheetId="4" r:id="rId5"/>
    <sheet name="CARGA NACIONAL - INTER" sheetId="5" r:id="rId6"/>
    <sheet name="COMERCIAL REGIONAL" sheetId="6" r:id="rId7"/>
    <sheet name="AEROTAXIS" sheetId="7" r:id="rId8"/>
    <sheet name="TRABAJOS AEREOS ESPECIALES" sheetId="8" r:id="rId9"/>
    <sheet name="AVIACIÓN AGRICOLA" sheetId="9" r:id="rId10"/>
  </sheets>
  <definedNames>
    <definedName name="_xlnm._FilterDatabase" localSheetId="1" hidden="1">'EMPRESA POR TIPO DE AERONAVE'!$A$2:$D$259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3" l="1"/>
  <c r="K19" i="4" l="1"/>
  <c r="K20" i="4"/>
  <c r="K7" i="4" l="1"/>
  <c r="K11" i="4"/>
  <c r="K15" i="4"/>
  <c r="K9" i="4"/>
  <c r="K6" i="4"/>
  <c r="K10" i="4"/>
  <c r="K5" i="4"/>
  <c r="K8" i="4"/>
  <c r="K12" i="4"/>
  <c r="K16" i="4"/>
  <c r="K14" i="4"/>
  <c r="K17" i="4" l="1"/>
  <c r="E31" i="13" l="1"/>
  <c r="D32" i="13"/>
  <c r="E32" i="13"/>
  <c r="D33" i="13"/>
  <c r="E33" i="13"/>
  <c r="D34" i="13"/>
  <c r="E34" i="13"/>
  <c r="D35" i="13"/>
  <c r="E35" i="13"/>
  <c r="D36" i="13"/>
  <c r="E36" i="13"/>
  <c r="D37" i="13"/>
  <c r="E37" i="13"/>
  <c r="D38" i="13"/>
  <c r="E38" i="13"/>
  <c r="D39" i="13"/>
  <c r="E39" i="13"/>
  <c r="D40" i="13"/>
  <c r="E40" i="13"/>
  <c r="D41" i="13"/>
  <c r="E41" i="13"/>
  <c r="D42" i="13"/>
  <c r="E42" i="13"/>
  <c r="D43" i="13"/>
  <c r="E43" i="13"/>
  <c r="D44" i="13"/>
  <c r="E44" i="13"/>
  <c r="E45" i="13"/>
  <c r="E46" i="13"/>
  <c r="D5" i="12"/>
  <c r="D6" i="12"/>
  <c r="D7" i="12"/>
  <c r="D8" i="12"/>
  <c r="D9" i="12"/>
  <c r="D10" i="12"/>
  <c r="D11" i="12"/>
  <c r="D12" i="12"/>
  <c r="B13" i="12"/>
  <c r="C13" i="12"/>
  <c r="B23" i="9"/>
  <c r="C17" i="9"/>
  <c r="D17" i="9"/>
  <c r="E17" i="9"/>
  <c r="F17" i="9"/>
  <c r="G17" i="9"/>
  <c r="H17" i="9"/>
  <c r="I17" i="9"/>
  <c r="J17" i="9"/>
  <c r="B17" i="9"/>
  <c r="C13" i="9"/>
  <c r="D13" i="9"/>
  <c r="E13" i="9"/>
  <c r="F13" i="9"/>
  <c r="G13" i="9"/>
  <c r="H13" i="9"/>
  <c r="I13" i="9"/>
  <c r="J13" i="9"/>
  <c r="B13" i="9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P23" i="8"/>
  <c r="O23" i="8"/>
  <c r="N23" i="8"/>
  <c r="O18" i="8"/>
  <c r="P18" i="8"/>
  <c r="N18" i="8"/>
  <c r="O17" i="8"/>
  <c r="P17" i="8"/>
  <c r="N17" i="8"/>
  <c r="O13" i="8"/>
  <c r="P13" i="8"/>
  <c r="N13" i="8"/>
  <c r="F23" i="6"/>
  <c r="B23" i="6"/>
  <c r="F36" i="6"/>
  <c r="E36" i="6"/>
  <c r="D36" i="6"/>
  <c r="C36" i="6"/>
  <c r="B36" i="6"/>
  <c r="F35" i="6"/>
  <c r="E35" i="6"/>
  <c r="D35" i="6"/>
  <c r="C35" i="6"/>
  <c r="B35" i="6"/>
  <c r="F34" i="6"/>
  <c r="E34" i="6"/>
  <c r="D34" i="6"/>
  <c r="C34" i="6"/>
  <c r="B34" i="6"/>
  <c r="F33" i="6"/>
  <c r="E33" i="6"/>
  <c r="D33" i="6"/>
  <c r="C33" i="6"/>
  <c r="B33" i="6"/>
  <c r="F32" i="6"/>
  <c r="E32" i="6"/>
  <c r="D32" i="6"/>
  <c r="C32" i="6"/>
  <c r="B32" i="6"/>
  <c r="F31" i="6"/>
  <c r="E31" i="6"/>
  <c r="D31" i="6"/>
  <c r="C31" i="6"/>
  <c r="B31" i="6"/>
  <c r="F30" i="6"/>
  <c r="E30" i="6"/>
  <c r="D30" i="6"/>
  <c r="C30" i="6"/>
  <c r="B30" i="6"/>
  <c r="F29" i="6"/>
  <c r="E29" i="6"/>
  <c r="D29" i="6"/>
  <c r="C29" i="6"/>
  <c r="B29" i="6"/>
  <c r="F28" i="6"/>
  <c r="E28" i="6"/>
  <c r="D28" i="6"/>
  <c r="C28" i="6"/>
  <c r="B28" i="6"/>
  <c r="F27" i="6"/>
  <c r="E27" i="6"/>
  <c r="D27" i="6"/>
  <c r="C27" i="6"/>
  <c r="B27" i="6"/>
  <c r="F26" i="6"/>
  <c r="E26" i="6"/>
  <c r="D26" i="6"/>
  <c r="C26" i="6"/>
  <c r="B26" i="6"/>
  <c r="F25" i="6"/>
  <c r="E25" i="6"/>
  <c r="D25" i="6"/>
  <c r="C25" i="6"/>
  <c r="B25" i="6"/>
  <c r="F24" i="6"/>
  <c r="E24" i="6"/>
  <c r="D24" i="6"/>
  <c r="C24" i="6"/>
  <c r="B24" i="6"/>
  <c r="E23" i="6"/>
  <c r="D23" i="6"/>
  <c r="C23" i="6"/>
  <c r="F18" i="6"/>
  <c r="F17" i="6"/>
  <c r="F13" i="6"/>
  <c r="C17" i="8"/>
  <c r="D17" i="8"/>
  <c r="D32" i="8" s="1"/>
  <c r="E17" i="8"/>
  <c r="F17" i="8"/>
  <c r="G17" i="8"/>
  <c r="H17" i="8"/>
  <c r="I17" i="8"/>
  <c r="J17" i="8"/>
  <c r="K17" i="8"/>
  <c r="L17" i="8"/>
  <c r="M17" i="8"/>
  <c r="B17" i="8"/>
  <c r="C13" i="8"/>
  <c r="D13" i="8"/>
  <c r="D31" i="8" s="1"/>
  <c r="E13" i="8"/>
  <c r="F13" i="8"/>
  <c r="G13" i="8"/>
  <c r="H13" i="8"/>
  <c r="I13" i="8"/>
  <c r="J13" i="8"/>
  <c r="K13" i="8"/>
  <c r="L13" i="8"/>
  <c r="M13" i="8"/>
  <c r="B13" i="8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23" i="7"/>
  <c r="AD23" i="7"/>
  <c r="B23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G23" i="7"/>
  <c r="AF23" i="7"/>
  <c r="AE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C17" i="7"/>
  <c r="D17" i="7"/>
  <c r="E17" i="7"/>
  <c r="F17" i="7"/>
  <c r="G17" i="7"/>
  <c r="H17" i="7"/>
  <c r="I17" i="7"/>
  <c r="J17" i="7"/>
  <c r="K17" i="7"/>
  <c r="L17" i="7"/>
  <c r="M17" i="7"/>
  <c r="N17" i="7"/>
  <c r="N18" i="7" s="1"/>
  <c r="O17" i="7"/>
  <c r="P17" i="7"/>
  <c r="Q17" i="7"/>
  <c r="R17" i="7"/>
  <c r="R18" i="7" s="1"/>
  <c r="S17" i="7"/>
  <c r="T17" i="7"/>
  <c r="U17" i="7"/>
  <c r="V17" i="7"/>
  <c r="V18" i="7" s="1"/>
  <c r="W17" i="7"/>
  <c r="X17" i="7"/>
  <c r="Y17" i="7"/>
  <c r="Z17" i="7"/>
  <c r="Z18" i="7" s="1"/>
  <c r="AA17" i="7"/>
  <c r="AB17" i="7"/>
  <c r="AC17" i="7"/>
  <c r="AD17" i="7"/>
  <c r="AD18" i="7" s="1"/>
  <c r="AE17" i="7"/>
  <c r="AF17" i="7"/>
  <c r="AG17" i="7"/>
  <c r="AH17" i="7"/>
  <c r="AH18" i="7" s="1"/>
  <c r="B17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B13" i="7"/>
  <c r="C17" i="6"/>
  <c r="D17" i="6"/>
  <c r="E17" i="6"/>
  <c r="B17" i="6"/>
  <c r="C13" i="6"/>
  <c r="D13" i="6"/>
  <c r="E13" i="6"/>
  <c r="B13" i="6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N23" i="5"/>
  <c r="M23" i="5"/>
  <c r="L23" i="5"/>
  <c r="K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23" i="5"/>
  <c r="G23" i="5"/>
  <c r="E23" i="5"/>
  <c r="D23" i="5"/>
  <c r="C23" i="5"/>
  <c r="B23" i="5"/>
  <c r="G36" i="5"/>
  <c r="F36" i="5"/>
  <c r="E36" i="5"/>
  <c r="D36" i="5"/>
  <c r="C36" i="5"/>
  <c r="B36" i="5"/>
  <c r="G35" i="5"/>
  <c r="F35" i="5"/>
  <c r="E35" i="5"/>
  <c r="D35" i="5"/>
  <c r="C35" i="5"/>
  <c r="B35" i="5"/>
  <c r="G34" i="5"/>
  <c r="F34" i="5"/>
  <c r="E34" i="5"/>
  <c r="D34" i="5"/>
  <c r="C34" i="5"/>
  <c r="B34" i="5"/>
  <c r="G33" i="5"/>
  <c r="F33" i="5"/>
  <c r="E33" i="5"/>
  <c r="D33" i="5"/>
  <c r="C33" i="5"/>
  <c r="B33" i="5"/>
  <c r="G32" i="5"/>
  <c r="F32" i="5"/>
  <c r="E32" i="5"/>
  <c r="D32" i="5"/>
  <c r="C32" i="5"/>
  <c r="B32" i="5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C27" i="5"/>
  <c r="B27" i="5"/>
  <c r="G26" i="5"/>
  <c r="F26" i="5"/>
  <c r="E26" i="5"/>
  <c r="D26" i="5"/>
  <c r="C26" i="5"/>
  <c r="B26" i="5"/>
  <c r="G25" i="5"/>
  <c r="F25" i="5"/>
  <c r="E25" i="5"/>
  <c r="D25" i="5"/>
  <c r="C25" i="5"/>
  <c r="B25" i="5"/>
  <c r="G24" i="5"/>
  <c r="F24" i="5"/>
  <c r="E24" i="5"/>
  <c r="D24" i="5"/>
  <c r="C24" i="5"/>
  <c r="B24" i="5"/>
  <c r="F23" i="5"/>
  <c r="K17" i="5"/>
  <c r="L17" i="5"/>
  <c r="M17" i="5"/>
  <c r="N17" i="5"/>
  <c r="J17" i="5"/>
  <c r="K13" i="5"/>
  <c r="L13" i="5"/>
  <c r="M13" i="5"/>
  <c r="N13" i="5"/>
  <c r="J13" i="5"/>
  <c r="C17" i="5"/>
  <c r="D17" i="5"/>
  <c r="D18" i="5" s="1"/>
  <c r="E17" i="5"/>
  <c r="F17" i="5"/>
  <c r="G17" i="5"/>
  <c r="B17" i="5"/>
  <c r="B18" i="5" s="1"/>
  <c r="C13" i="5"/>
  <c r="D13" i="5"/>
  <c r="E13" i="5"/>
  <c r="F13" i="5"/>
  <c r="G13" i="5"/>
  <c r="B13" i="5"/>
  <c r="O17" i="4"/>
  <c r="P17" i="4"/>
  <c r="Q17" i="4"/>
  <c r="R17" i="4"/>
  <c r="S17" i="4"/>
  <c r="T17" i="4"/>
  <c r="U17" i="4"/>
  <c r="V17" i="4"/>
  <c r="W17" i="4"/>
  <c r="X17" i="4"/>
  <c r="Y17" i="4"/>
  <c r="N17" i="4"/>
  <c r="O13" i="4"/>
  <c r="P13" i="4"/>
  <c r="Q13" i="4"/>
  <c r="R13" i="4"/>
  <c r="S13" i="4"/>
  <c r="T13" i="4"/>
  <c r="U13" i="4"/>
  <c r="V13" i="4"/>
  <c r="W13" i="4"/>
  <c r="X13" i="4"/>
  <c r="Y13" i="4"/>
  <c r="N13" i="4"/>
  <c r="W31" i="4" l="1"/>
  <c r="O31" i="4"/>
  <c r="R18" i="4"/>
  <c r="Y18" i="4"/>
  <c r="U18" i="4"/>
  <c r="Q18" i="4"/>
  <c r="R35" i="4"/>
  <c r="N18" i="4"/>
  <c r="X18" i="4"/>
  <c r="T18" i="4"/>
  <c r="T31" i="4" s="1"/>
  <c r="P18" i="4"/>
  <c r="P35" i="4" s="1"/>
  <c r="N35" i="4"/>
  <c r="V18" i="4"/>
  <c r="W18" i="4"/>
  <c r="W35" i="4" s="1"/>
  <c r="S18" i="4"/>
  <c r="S35" i="4" s="1"/>
  <c r="O18" i="4"/>
  <c r="T35" i="4"/>
  <c r="X35" i="4"/>
  <c r="D13" i="12"/>
  <c r="I31" i="9"/>
  <c r="E35" i="9"/>
  <c r="J31" i="9"/>
  <c r="J18" i="9"/>
  <c r="F18" i="9"/>
  <c r="J35" i="9"/>
  <c r="H18" i="9"/>
  <c r="D18" i="9"/>
  <c r="B18" i="9"/>
  <c r="B31" i="9" s="1"/>
  <c r="C18" i="9"/>
  <c r="C35" i="9" s="1"/>
  <c r="G18" i="9"/>
  <c r="G31" i="9" s="1"/>
  <c r="I18" i="9"/>
  <c r="E18" i="9"/>
  <c r="E31" i="9" s="1"/>
  <c r="D27" i="8"/>
  <c r="D35" i="8"/>
  <c r="D23" i="8"/>
  <c r="I35" i="8"/>
  <c r="D26" i="8"/>
  <c r="D30" i="8"/>
  <c r="D34" i="8"/>
  <c r="D25" i="8"/>
  <c r="D29" i="8"/>
  <c r="D33" i="8"/>
  <c r="D24" i="8"/>
  <c r="D28" i="8"/>
  <c r="B18" i="6"/>
  <c r="E18" i="6"/>
  <c r="D18" i="6"/>
  <c r="C18" i="6"/>
  <c r="B18" i="8"/>
  <c r="B35" i="8" s="1"/>
  <c r="J18" i="8"/>
  <c r="F18" i="8"/>
  <c r="F35" i="8" s="1"/>
  <c r="M18" i="8"/>
  <c r="I18" i="8"/>
  <c r="E18" i="8"/>
  <c r="E31" i="8" s="1"/>
  <c r="L18" i="8"/>
  <c r="H18" i="8"/>
  <c r="D18" i="8"/>
  <c r="D36" i="8" s="1"/>
  <c r="K18" i="8"/>
  <c r="G18" i="8"/>
  <c r="G31" i="8" s="1"/>
  <c r="C18" i="8"/>
  <c r="C31" i="8" s="1"/>
  <c r="J18" i="7"/>
  <c r="F18" i="7"/>
  <c r="AG18" i="7"/>
  <c r="AC18" i="7"/>
  <c r="Y18" i="7"/>
  <c r="U18" i="7"/>
  <c r="Q18" i="7"/>
  <c r="M18" i="7"/>
  <c r="I18" i="7"/>
  <c r="E18" i="7"/>
  <c r="AF18" i="7"/>
  <c r="AB18" i="7"/>
  <c r="X18" i="7"/>
  <c r="T18" i="7"/>
  <c r="P18" i="7"/>
  <c r="L18" i="7"/>
  <c r="H18" i="7"/>
  <c r="D18" i="7"/>
  <c r="B18" i="7"/>
  <c r="AE18" i="7"/>
  <c r="AA18" i="7"/>
  <c r="W18" i="7"/>
  <c r="S18" i="7"/>
  <c r="O18" i="7"/>
  <c r="K18" i="7"/>
  <c r="G18" i="7"/>
  <c r="C18" i="7"/>
  <c r="N18" i="5"/>
  <c r="G18" i="5"/>
  <c r="C18" i="5"/>
  <c r="M18" i="5"/>
  <c r="F18" i="5"/>
  <c r="L18" i="5"/>
  <c r="E18" i="5"/>
  <c r="J18" i="5"/>
  <c r="K18" i="5"/>
  <c r="V25" i="4" l="1"/>
  <c r="V29" i="4"/>
  <c r="V33" i="4"/>
  <c r="V28" i="4"/>
  <c r="V26" i="4"/>
  <c r="V30" i="4"/>
  <c r="V34" i="4"/>
  <c r="V24" i="4"/>
  <c r="V36" i="4"/>
  <c r="V27" i="4"/>
  <c r="V23" i="4"/>
  <c r="V32" i="4"/>
  <c r="X27" i="4"/>
  <c r="X23" i="4"/>
  <c r="X26" i="4"/>
  <c r="X24" i="4"/>
  <c r="X28" i="4"/>
  <c r="X32" i="4"/>
  <c r="X36" i="4"/>
  <c r="X30" i="4"/>
  <c r="X25" i="4"/>
  <c r="X29" i="4"/>
  <c r="X33" i="4"/>
  <c r="X34" i="4"/>
  <c r="U24" i="4"/>
  <c r="U28" i="4"/>
  <c r="U32" i="4"/>
  <c r="U36" i="4"/>
  <c r="U27" i="4"/>
  <c r="U25" i="4"/>
  <c r="U29" i="4"/>
  <c r="U33" i="4"/>
  <c r="U23" i="4"/>
  <c r="U35" i="4"/>
  <c r="U26" i="4"/>
  <c r="U30" i="4"/>
  <c r="U34" i="4"/>
  <c r="U31" i="4"/>
  <c r="V31" i="4"/>
  <c r="O26" i="4"/>
  <c r="O30" i="4"/>
  <c r="O34" i="4"/>
  <c r="O29" i="4"/>
  <c r="O27" i="4"/>
  <c r="O23" i="4"/>
  <c r="O33" i="4"/>
  <c r="O24" i="4"/>
  <c r="O28" i="4"/>
  <c r="O32" i="4"/>
  <c r="O36" i="4"/>
  <c r="O25" i="4"/>
  <c r="N26" i="4"/>
  <c r="N30" i="4"/>
  <c r="N34" i="4"/>
  <c r="N29" i="4"/>
  <c r="N27" i="4"/>
  <c r="N23" i="4"/>
  <c r="N24" i="4"/>
  <c r="N28" i="4"/>
  <c r="N32" i="4"/>
  <c r="N36" i="4"/>
  <c r="N25" i="4"/>
  <c r="N33" i="4"/>
  <c r="Y24" i="4"/>
  <c r="Y28" i="4"/>
  <c r="Y32" i="4"/>
  <c r="Y36" i="4"/>
  <c r="Y27" i="4"/>
  <c r="Y25" i="4"/>
  <c r="Y29" i="4"/>
  <c r="Y33" i="4"/>
  <c r="Y31" i="4"/>
  <c r="Y26" i="4"/>
  <c r="Y30" i="4"/>
  <c r="Y34" i="4"/>
  <c r="Y35" i="4"/>
  <c r="Y23" i="4"/>
  <c r="N31" i="4"/>
  <c r="S26" i="4"/>
  <c r="S30" i="4"/>
  <c r="S34" i="4"/>
  <c r="S25" i="4"/>
  <c r="S27" i="4"/>
  <c r="S23" i="4"/>
  <c r="S33" i="4"/>
  <c r="S24" i="4"/>
  <c r="S28" i="4"/>
  <c r="S32" i="4"/>
  <c r="S36" i="4"/>
  <c r="S29" i="4"/>
  <c r="P27" i="4"/>
  <c r="P23" i="4"/>
  <c r="P30" i="4"/>
  <c r="P24" i="4"/>
  <c r="P28" i="4"/>
  <c r="P32" i="4"/>
  <c r="P36" i="4"/>
  <c r="P34" i="4"/>
  <c r="P25" i="4"/>
  <c r="P29" i="4"/>
  <c r="P33" i="4"/>
  <c r="P26" i="4"/>
  <c r="R25" i="4"/>
  <c r="R29" i="4"/>
  <c r="R33" i="4"/>
  <c r="R24" i="4"/>
  <c r="R36" i="4"/>
  <c r="R26" i="4"/>
  <c r="R30" i="4"/>
  <c r="R34" i="4"/>
  <c r="R32" i="4"/>
  <c r="R27" i="4"/>
  <c r="R23" i="4"/>
  <c r="R28" i="4"/>
  <c r="V35" i="4"/>
  <c r="P31" i="4"/>
  <c r="W26" i="4"/>
  <c r="W30" i="4"/>
  <c r="W34" i="4"/>
  <c r="W25" i="4"/>
  <c r="W23" i="4"/>
  <c r="W27" i="4"/>
  <c r="W29" i="4"/>
  <c r="W24" i="4"/>
  <c r="W28" i="4"/>
  <c r="W32" i="4"/>
  <c r="W36" i="4"/>
  <c r="W33" i="4"/>
  <c r="T27" i="4"/>
  <c r="T23" i="4"/>
  <c r="T26" i="4"/>
  <c r="T24" i="4"/>
  <c r="T28" i="4"/>
  <c r="T32" i="4"/>
  <c r="T36" i="4"/>
  <c r="T34" i="4"/>
  <c r="T25" i="4"/>
  <c r="T29" i="4"/>
  <c r="T33" i="4"/>
  <c r="T30" i="4"/>
  <c r="Q24" i="4"/>
  <c r="Q28" i="4"/>
  <c r="Q32" i="4"/>
  <c r="Q36" i="4"/>
  <c r="Q31" i="4"/>
  <c r="Q25" i="4"/>
  <c r="Q29" i="4"/>
  <c r="Q33" i="4"/>
  <c r="Q35" i="4"/>
  <c r="Q23" i="4"/>
  <c r="Q26" i="4"/>
  <c r="Q30" i="4"/>
  <c r="Q34" i="4"/>
  <c r="Q27" i="4"/>
  <c r="O35" i="4"/>
  <c r="S31" i="4"/>
  <c r="R31" i="4"/>
  <c r="X31" i="4"/>
  <c r="I33" i="9"/>
  <c r="I29" i="9"/>
  <c r="I25" i="9"/>
  <c r="I36" i="9"/>
  <c r="I32" i="9"/>
  <c r="I28" i="9"/>
  <c r="I24" i="9"/>
  <c r="I27" i="9"/>
  <c r="I23" i="9"/>
  <c r="I34" i="9"/>
  <c r="I30" i="9"/>
  <c r="I26" i="9"/>
  <c r="D34" i="9"/>
  <c r="D30" i="9"/>
  <c r="D26" i="9"/>
  <c r="D33" i="9"/>
  <c r="D29" i="9"/>
  <c r="D25" i="9"/>
  <c r="D36" i="9"/>
  <c r="D32" i="9"/>
  <c r="D28" i="9"/>
  <c r="D24" i="9"/>
  <c r="D31" i="9"/>
  <c r="D27" i="9"/>
  <c r="D23" i="9"/>
  <c r="F36" i="9"/>
  <c r="F32" i="9"/>
  <c r="F28" i="9"/>
  <c r="F24" i="9"/>
  <c r="F27" i="9"/>
  <c r="F23" i="9"/>
  <c r="F34" i="9"/>
  <c r="F30" i="9"/>
  <c r="F26" i="9"/>
  <c r="F33" i="9"/>
  <c r="F29" i="9"/>
  <c r="F25" i="9"/>
  <c r="B35" i="9"/>
  <c r="C31" i="9"/>
  <c r="G27" i="9"/>
  <c r="G23" i="9"/>
  <c r="G34" i="9"/>
  <c r="G30" i="9"/>
  <c r="G26" i="9"/>
  <c r="G33" i="9"/>
  <c r="G29" i="9"/>
  <c r="G25" i="9"/>
  <c r="G36" i="9"/>
  <c r="G32" i="9"/>
  <c r="G28" i="9"/>
  <c r="G24" i="9"/>
  <c r="H34" i="9"/>
  <c r="H30" i="9"/>
  <c r="H26" i="9"/>
  <c r="H33" i="9"/>
  <c r="H29" i="9"/>
  <c r="H25" i="9"/>
  <c r="H36" i="9"/>
  <c r="H32" i="9"/>
  <c r="H28" i="9"/>
  <c r="H24" i="9"/>
  <c r="H31" i="9"/>
  <c r="H27" i="9"/>
  <c r="H23" i="9"/>
  <c r="J36" i="9"/>
  <c r="J32" i="9"/>
  <c r="J28" i="9"/>
  <c r="J24" i="9"/>
  <c r="J27" i="9"/>
  <c r="J23" i="9"/>
  <c r="J34" i="9"/>
  <c r="J30" i="9"/>
  <c r="J26" i="9"/>
  <c r="J33" i="9"/>
  <c r="J29" i="9"/>
  <c r="J25" i="9"/>
  <c r="F31" i="9"/>
  <c r="C27" i="9"/>
  <c r="C23" i="9"/>
  <c r="C34" i="9"/>
  <c r="C30" i="9"/>
  <c r="C26" i="9"/>
  <c r="C33" i="9"/>
  <c r="C29" i="9"/>
  <c r="C25" i="9"/>
  <c r="C36" i="9"/>
  <c r="C32" i="9"/>
  <c r="C28" i="9"/>
  <c r="C24" i="9"/>
  <c r="E33" i="9"/>
  <c r="E29" i="9"/>
  <c r="E25" i="9"/>
  <c r="E36" i="9"/>
  <c r="E32" i="9"/>
  <c r="E28" i="9"/>
  <c r="E24" i="9"/>
  <c r="E27" i="9"/>
  <c r="E23" i="9"/>
  <c r="E34" i="9"/>
  <c r="E30" i="9"/>
  <c r="E26" i="9"/>
  <c r="B36" i="9"/>
  <c r="B32" i="9"/>
  <c r="B28" i="9"/>
  <c r="B24" i="9"/>
  <c r="B27" i="9"/>
  <c r="B34" i="9"/>
  <c r="B30" i="9"/>
  <c r="B26" i="9"/>
  <c r="B33" i="9"/>
  <c r="B29" i="9"/>
  <c r="B25" i="9"/>
  <c r="F35" i="9"/>
  <c r="G35" i="9"/>
  <c r="D35" i="9"/>
  <c r="I35" i="9"/>
  <c r="H35" i="9"/>
  <c r="K27" i="8"/>
  <c r="K23" i="8"/>
  <c r="K34" i="8"/>
  <c r="K30" i="8"/>
  <c r="K26" i="8"/>
  <c r="K36" i="8"/>
  <c r="K32" i="8"/>
  <c r="K28" i="8"/>
  <c r="K24" i="8"/>
  <c r="K33" i="8"/>
  <c r="K29" i="8"/>
  <c r="K25" i="8"/>
  <c r="K35" i="8"/>
  <c r="E35" i="8"/>
  <c r="I33" i="8"/>
  <c r="I29" i="8"/>
  <c r="I25" i="8"/>
  <c r="I36" i="8"/>
  <c r="I34" i="8"/>
  <c r="I30" i="8"/>
  <c r="I26" i="8"/>
  <c r="I28" i="8"/>
  <c r="I27" i="8"/>
  <c r="I23" i="8"/>
  <c r="I32" i="8"/>
  <c r="I24" i="8"/>
  <c r="B34" i="8"/>
  <c r="B30" i="8"/>
  <c r="B26" i="8"/>
  <c r="B33" i="8"/>
  <c r="B29" i="8"/>
  <c r="B25" i="8"/>
  <c r="B23" i="8"/>
  <c r="B27" i="8"/>
  <c r="B36" i="8"/>
  <c r="B32" i="8"/>
  <c r="B28" i="8"/>
  <c r="B24" i="8"/>
  <c r="F31" i="8"/>
  <c r="I31" i="8"/>
  <c r="J34" i="8"/>
  <c r="J30" i="8"/>
  <c r="J26" i="8"/>
  <c r="J25" i="8"/>
  <c r="J27" i="8"/>
  <c r="J23" i="8"/>
  <c r="J29" i="8"/>
  <c r="J36" i="8"/>
  <c r="J32" i="8"/>
  <c r="J28" i="8"/>
  <c r="J24" i="8"/>
  <c r="J33" i="8"/>
  <c r="C27" i="8"/>
  <c r="C23" i="8"/>
  <c r="C34" i="8"/>
  <c r="C30" i="8"/>
  <c r="C36" i="8"/>
  <c r="C32" i="8"/>
  <c r="C28" i="8"/>
  <c r="C24" i="8"/>
  <c r="C33" i="8"/>
  <c r="C29" i="8"/>
  <c r="C25" i="8"/>
  <c r="C26" i="8"/>
  <c r="H36" i="8"/>
  <c r="H32" i="8"/>
  <c r="H28" i="8"/>
  <c r="H24" i="8"/>
  <c r="H35" i="8"/>
  <c r="H33" i="8"/>
  <c r="H29" i="8"/>
  <c r="H25" i="8"/>
  <c r="H27" i="8"/>
  <c r="H34" i="8"/>
  <c r="H30" i="8"/>
  <c r="H26" i="8"/>
  <c r="H31" i="8"/>
  <c r="H23" i="8"/>
  <c r="M26" i="8"/>
  <c r="M30" i="8"/>
  <c r="M34" i="8"/>
  <c r="M29" i="8"/>
  <c r="M27" i="8"/>
  <c r="M25" i="8"/>
  <c r="M23" i="8"/>
  <c r="M24" i="8"/>
  <c r="M28" i="8"/>
  <c r="M32" i="8"/>
  <c r="M36" i="8"/>
  <c r="M33" i="8"/>
  <c r="J31" i="8"/>
  <c r="C35" i="8"/>
  <c r="M31" i="8"/>
  <c r="E33" i="8"/>
  <c r="E29" i="8"/>
  <c r="E25" i="8"/>
  <c r="E34" i="8"/>
  <c r="E30" i="8"/>
  <c r="E26" i="8"/>
  <c r="E36" i="8"/>
  <c r="E32" i="8"/>
  <c r="E24" i="8"/>
  <c r="E27" i="8"/>
  <c r="E23" i="8"/>
  <c r="E28" i="8"/>
  <c r="G27" i="8"/>
  <c r="G23" i="8"/>
  <c r="G36" i="8"/>
  <c r="G32" i="8"/>
  <c r="G28" i="8"/>
  <c r="G24" i="8"/>
  <c r="G26" i="8"/>
  <c r="G33" i="8"/>
  <c r="G29" i="8"/>
  <c r="G25" i="8"/>
  <c r="G34" i="8"/>
  <c r="G30" i="8"/>
  <c r="L36" i="8"/>
  <c r="L32" i="8"/>
  <c r="L28" i="8"/>
  <c r="L24" i="8"/>
  <c r="L31" i="8"/>
  <c r="L27" i="8"/>
  <c r="L23" i="8"/>
  <c r="L33" i="8"/>
  <c r="L29" i="8"/>
  <c r="L25" i="8"/>
  <c r="L34" i="8"/>
  <c r="L30" i="8"/>
  <c r="L26" i="8"/>
  <c r="L35" i="8"/>
  <c r="F34" i="8"/>
  <c r="F30" i="8"/>
  <c r="F26" i="8"/>
  <c r="F27" i="8"/>
  <c r="F23" i="8"/>
  <c r="F33" i="8"/>
  <c r="F25" i="8"/>
  <c r="F36" i="8"/>
  <c r="F32" i="8"/>
  <c r="F28" i="8"/>
  <c r="F24" i="8"/>
  <c r="F29" i="8"/>
  <c r="J35" i="8"/>
  <c r="B31" i="8"/>
  <c r="G35" i="8"/>
  <c r="K31" i="8"/>
  <c r="M35" i="8"/>
  <c r="C17" i="4" l="1"/>
  <c r="D17" i="4"/>
  <c r="E17" i="4"/>
  <c r="F17" i="4"/>
  <c r="G17" i="4"/>
  <c r="H17" i="4"/>
  <c r="I17" i="4"/>
  <c r="J17" i="4"/>
  <c r="B17" i="4"/>
  <c r="C13" i="4"/>
  <c r="D13" i="4"/>
  <c r="E13" i="4"/>
  <c r="F13" i="4"/>
  <c r="G13" i="4"/>
  <c r="H13" i="4"/>
  <c r="I13" i="4"/>
  <c r="J13" i="4"/>
  <c r="B13" i="4"/>
  <c r="K13" i="4" s="1"/>
  <c r="K18" i="4" s="1"/>
  <c r="H18" i="4" l="1"/>
  <c r="H25" i="4" s="1"/>
  <c r="I18" i="4"/>
  <c r="I35" i="4" s="1"/>
  <c r="E18" i="4"/>
  <c r="E35" i="4" s="1"/>
  <c r="F18" i="4"/>
  <c r="F31" i="4" s="1"/>
  <c r="D18" i="4"/>
  <c r="D35" i="4" s="1"/>
  <c r="J18" i="4"/>
  <c r="J35" i="4" s="1"/>
  <c r="B18" i="4"/>
  <c r="B31" i="4" s="1"/>
  <c r="G18" i="4"/>
  <c r="G35" i="4" s="1"/>
  <c r="C18" i="4"/>
  <c r="C31" i="4" s="1"/>
  <c r="H27" i="4" l="1"/>
  <c r="H36" i="4"/>
  <c r="I31" i="4"/>
  <c r="H23" i="4"/>
  <c r="H32" i="4"/>
  <c r="H34" i="4"/>
  <c r="H33" i="4"/>
  <c r="H35" i="4"/>
  <c r="H28" i="4"/>
  <c r="H30" i="4"/>
  <c r="H29" i="4"/>
  <c r="H31" i="4"/>
  <c r="H24" i="4"/>
  <c r="H26" i="4"/>
  <c r="C35" i="4"/>
  <c r="B35" i="4"/>
  <c r="F27" i="4"/>
  <c r="F24" i="4"/>
  <c r="F28" i="4"/>
  <c r="F32" i="4"/>
  <c r="F36" i="4"/>
  <c r="F25" i="4"/>
  <c r="F29" i="4"/>
  <c r="F33" i="4"/>
  <c r="F23" i="4"/>
  <c r="F26" i="4"/>
  <c r="F30" i="4"/>
  <c r="F34" i="4"/>
  <c r="G24" i="4"/>
  <c r="G28" i="4"/>
  <c r="G32" i="4"/>
  <c r="G36" i="4"/>
  <c r="G25" i="4"/>
  <c r="G29" i="4"/>
  <c r="G33" i="4"/>
  <c r="G23" i="4"/>
  <c r="G26" i="4"/>
  <c r="G30" i="4"/>
  <c r="G34" i="4"/>
  <c r="G27" i="4"/>
  <c r="J31" i="4"/>
  <c r="G31" i="4"/>
  <c r="E31" i="4"/>
  <c r="I26" i="4"/>
  <c r="I30" i="4"/>
  <c r="I34" i="4"/>
  <c r="I27" i="4"/>
  <c r="I24" i="4"/>
  <c r="I28" i="4"/>
  <c r="I32" i="4"/>
  <c r="I36" i="4"/>
  <c r="I25" i="4"/>
  <c r="I29" i="4"/>
  <c r="I33" i="4"/>
  <c r="I23" i="4"/>
  <c r="D25" i="4"/>
  <c r="D29" i="4"/>
  <c r="D33" i="4"/>
  <c r="D23" i="4"/>
  <c r="D26" i="4"/>
  <c r="D30" i="4"/>
  <c r="D34" i="4"/>
  <c r="D27" i="4"/>
  <c r="D24" i="4"/>
  <c r="D28" i="4"/>
  <c r="D32" i="4"/>
  <c r="D36" i="4"/>
  <c r="D31" i="4"/>
  <c r="C24" i="4"/>
  <c r="C28" i="4"/>
  <c r="C32" i="4"/>
  <c r="C36" i="4"/>
  <c r="C25" i="4"/>
  <c r="C29" i="4"/>
  <c r="C33" i="4"/>
  <c r="C23" i="4"/>
  <c r="C26" i="4"/>
  <c r="C30" i="4"/>
  <c r="C34" i="4"/>
  <c r="C27" i="4"/>
  <c r="B26" i="4"/>
  <c r="B30" i="4"/>
  <c r="B27" i="4"/>
  <c r="B32" i="4"/>
  <c r="B36" i="4"/>
  <c r="B24" i="4"/>
  <c r="B28" i="4"/>
  <c r="B33" i="4"/>
  <c r="B23" i="4"/>
  <c r="B25" i="4"/>
  <c r="B29" i="4"/>
  <c r="B34" i="4"/>
  <c r="J27" i="4"/>
  <c r="J24" i="4"/>
  <c r="J28" i="4"/>
  <c r="J32" i="4"/>
  <c r="J36" i="4"/>
  <c r="J25" i="4"/>
  <c r="J29" i="4"/>
  <c r="J33" i="4"/>
  <c r="J23" i="4"/>
  <c r="J26" i="4"/>
  <c r="J30" i="4"/>
  <c r="J34" i="4"/>
  <c r="F35" i="4"/>
  <c r="E26" i="4"/>
  <c r="E30" i="4"/>
  <c r="E34" i="4"/>
  <c r="E27" i="4"/>
  <c r="E24" i="4"/>
  <c r="E28" i="4"/>
  <c r="E32" i="4"/>
  <c r="E36" i="4"/>
  <c r="E25" i="4"/>
  <c r="E29" i="4"/>
  <c r="E33" i="4"/>
  <c r="E23" i="4"/>
</calcChain>
</file>

<file path=xl/sharedStrings.xml><?xml version="1.0" encoding="utf-8"?>
<sst xmlns="http://schemas.openxmlformats.org/spreadsheetml/2006/main" count="1562" uniqueCount="514">
  <si>
    <t>SIGLA</t>
  </si>
  <si>
    <t>Razon Social</t>
  </si>
  <si>
    <t>DESIGNADOR</t>
  </si>
  <si>
    <t>COSTOS TOTALES</t>
  </si>
  <si>
    <t>0BE</t>
  </si>
  <si>
    <t>AERO AGROPECUARIA DEL NORTE S.A.S. AEROPENORT S.A.S.</t>
  </si>
  <si>
    <t>AG</t>
  </si>
  <si>
    <t>PA36</t>
  </si>
  <si>
    <t>PA25</t>
  </si>
  <si>
    <t>S22T</t>
  </si>
  <si>
    <t>C188</t>
  </si>
  <si>
    <t>0BM</t>
  </si>
  <si>
    <t>AERO SANIDAD AGRICOLA S.A.S - ASA S.A.S.</t>
  </si>
  <si>
    <t>C402</t>
  </si>
  <si>
    <t>0BR</t>
  </si>
  <si>
    <t>COMPAÑIA AEROFUMIGACIONES CALIMA S.A.S. CALIMA S.A.S.</t>
  </si>
  <si>
    <t>PA18</t>
  </si>
  <si>
    <t>0BS</t>
  </si>
  <si>
    <t>COMPAÑÍA ESPECIALIZADA EN TRABAJOS AEROAGRÍCOLAS S.A.S.</t>
  </si>
  <si>
    <t>0BT</t>
  </si>
  <si>
    <t>COMPAÑÍA AERO AGRÍCOLA INTEGRAL S.A.S. CAAISA</t>
  </si>
  <si>
    <t>0CC</t>
  </si>
  <si>
    <t>FAGA LTDA. FUMIGACIONES AEREAS GAVIOTAS CIA.</t>
  </si>
  <si>
    <t>0CJ</t>
  </si>
  <si>
    <t>FARI LTDA. FUMIGACIONES AEREAS DEL ARIARI</t>
  </si>
  <si>
    <t>0CK</t>
  </si>
  <si>
    <t>FUMIGACION AEREA DEL ORIENTE S.A.S FARO</t>
  </si>
  <si>
    <t>C208</t>
  </si>
  <si>
    <t>0CR</t>
  </si>
  <si>
    <t>SERVICIOS DE FUMIGACION AEREA GARAY S.A.S. FUMIGARAY  S.A.S.</t>
  </si>
  <si>
    <t>AT3P</t>
  </si>
  <si>
    <t>0CT</t>
  </si>
  <si>
    <t>FUMIGACIONES AEREAS DEL NORTE S.A.S.</t>
  </si>
  <si>
    <t>PA31</t>
  </si>
  <si>
    <t>0DL</t>
  </si>
  <si>
    <t>0DM</t>
  </si>
  <si>
    <t>SERVICIO DE FUMIGACIÓN AÉREA DEL CASANARE SFA LTDA</t>
  </si>
  <si>
    <t>0DR</t>
  </si>
  <si>
    <t>SERVICIO AÉREO DEL ORIENTE S.A.S. "SAO S.A.S."</t>
  </si>
  <si>
    <t>0DT</t>
  </si>
  <si>
    <t>SERVICIOS AEROAGRICOLAS DEL CASANARE S.A.S. - SAAC S.A.S.</t>
  </si>
  <si>
    <t>0DU</t>
  </si>
  <si>
    <t>ASPERSIONES TECNICAS DEL CAMPO LIMITADA AEROTEC LTDA.</t>
  </si>
  <si>
    <t>0DW</t>
  </si>
  <si>
    <t>QUIMBAYA EXPLORACION Y RECURSOS GEOMATICOS S.A.S. QUERGEO S.A.S.</t>
  </si>
  <si>
    <t>AF</t>
  </si>
  <si>
    <t>C182</t>
  </si>
  <si>
    <t>0DX</t>
  </si>
  <si>
    <t>TRABAJOS AEREOS ESPECIALES AVIACION AGRICOLA S.A.S. TAES S.A.S.</t>
  </si>
  <si>
    <t>0DY</t>
  </si>
  <si>
    <t>COMPAÑIA COLOMBIANA DE AEROSERVICIOS C.C.A. LTDA.</t>
  </si>
  <si>
    <t>0DZ</t>
  </si>
  <si>
    <t>FUNDACION CARDIOVASCULAR DE COLOMBIA</t>
  </si>
  <si>
    <t>AB</t>
  </si>
  <si>
    <t>LJ31</t>
  </si>
  <si>
    <t>0EA</t>
  </si>
  <si>
    <t>COLCHARTER IPS S.A.S.</t>
  </si>
  <si>
    <t>PA34</t>
  </si>
  <si>
    <t>C90A</t>
  </si>
  <si>
    <t>C206</t>
  </si>
  <si>
    <t>BE9L</t>
  </si>
  <si>
    <t>0EC</t>
  </si>
  <si>
    <t>C207</t>
  </si>
  <si>
    <t>P28A</t>
  </si>
  <si>
    <t>0ED</t>
  </si>
  <si>
    <t>GOOD - FLY  CO  S.A.S</t>
  </si>
  <si>
    <t>0EG</t>
  </si>
  <si>
    <t>VANNET S.A.S.</t>
  </si>
  <si>
    <t>0EJ</t>
  </si>
  <si>
    <t>C414</t>
  </si>
  <si>
    <t>0EQ</t>
  </si>
  <si>
    <t>TE</t>
  </si>
  <si>
    <t>B06</t>
  </si>
  <si>
    <t>1AP</t>
  </si>
  <si>
    <t>TA</t>
  </si>
  <si>
    <t>PA32</t>
  </si>
  <si>
    <t>1BB</t>
  </si>
  <si>
    <t>AEROLINEAS DEL LLANO S.A.S. - ALLAS S.A.S.</t>
  </si>
  <si>
    <t>1BC</t>
  </si>
  <si>
    <t>INTERNACIONAL EJECUTIVA DE AVIACION S.A.S.</t>
  </si>
  <si>
    <t>CL30</t>
  </si>
  <si>
    <t>B350</t>
  </si>
  <si>
    <t>E55P</t>
  </si>
  <si>
    <t>1BE</t>
  </si>
  <si>
    <t>AEROTAXI DEL UPIA S.A.S.  AERUPIA S.A.S.</t>
  </si>
  <si>
    <t>1BO</t>
  </si>
  <si>
    <t>1BR</t>
  </si>
  <si>
    <t>AEROLINEAS LLANERAS ARALL LTDA.</t>
  </si>
  <si>
    <t>C172</t>
  </si>
  <si>
    <t>1CG</t>
  </si>
  <si>
    <t>AVIONES DEL CESAR S.A.S.</t>
  </si>
  <si>
    <t>1CV</t>
  </si>
  <si>
    <t>1CW</t>
  </si>
  <si>
    <t>VERTICAL DE AVIACION S.A.S.</t>
  </si>
  <si>
    <t>MI8</t>
  </si>
  <si>
    <t>1DF</t>
  </si>
  <si>
    <t>LINEAS AEREAS DEL NORTE DE SANTANDER S.A.S. LANS S.A.S.</t>
  </si>
  <si>
    <t>1DO</t>
  </si>
  <si>
    <t>B190</t>
  </si>
  <si>
    <t>1DS</t>
  </si>
  <si>
    <t>B212</t>
  </si>
  <si>
    <t>BE30</t>
  </si>
  <si>
    <t>BE20</t>
  </si>
  <si>
    <t>1ED</t>
  </si>
  <si>
    <t>SERVICIOS AEREOS PANAMERICANOS SARPA S.A.S.</t>
  </si>
  <si>
    <t>JS32</t>
  </si>
  <si>
    <t>E145</t>
  </si>
  <si>
    <t>1EE</t>
  </si>
  <si>
    <t>1EG</t>
  </si>
  <si>
    <t>SERVICIOS AEREOS DEL GUAVIARE LIMITADA SAVIARE LTDA.</t>
  </si>
  <si>
    <t>1EH</t>
  </si>
  <si>
    <t>SERVICIO AEREO DE CAPURGANA S.A. - SEARCA S.A.</t>
  </si>
  <si>
    <t>CR</t>
  </si>
  <si>
    <t>BE40</t>
  </si>
  <si>
    <t>G200</t>
  </si>
  <si>
    <t>L410</t>
  </si>
  <si>
    <t>1EN</t>
  </si>
  <si>
    <t>EC35</t>
  </si>
  <si>
    <t>B105</t>
  </si>
  <si>
    <t>1EQ</t>
  </si>
  <si>
    <t>TAERCO LTDA. TAXI AEREO COLOMBIANO</t>
  </si>
  <si>
    <t>1FR</t>
  </si>
  <si>
    <t>AEROEJECUTIVOS DE ANTIOQUIA S.A.</t>
  </si>
  <si>
    <t>H500</t>
  </si>
  <si>
    <t>1GB</t>
  </si>
  <si>
    <t>HELIGOLFO S.A.S.</t>
  </si>
  <si>
    <t>1GC</t>
  </si>
  <si>
    <t>AEROEXPRESS S.A.S.</t>
  </si>
  <si>
    <t>R66</t>
  </si>
  <si>
    <t>1GM</t>
  </si>
  <si>
    <t>DELTA HELICOPTEROS S.A.S.</t>
  </si>
  <si>
    <t>1GP</t>
  </si>
  <si>
    <t>AERO TAXI GUAYMARAL ATG  S.A.S.</t>
  </si>
  <si>
    <t>1GQ</t>
  </si>
  <si>
    <t>AMBULANCIAS AEREAS DE COLOMBIA S.A.S.</t>
  </si>
  <si>
    <t>1GR</t>
  </si>
  <si>
    <t>PACIFICA DE AVIACION S.A.S.</t>
  </si>
  <si>
    <t>1HB</t>
  </si>
  <si>
    <t>HANGAR 29 S.A.S.</t>
  </si>
  <si>
    <t>1HD</t>
  </si>
  <si>
    <t>SIS SOLUCIONES INTEGRALES GNSS S.A.S.</t>
  </si>
  <si>
    <t>2EO</t>
  </si>
  <si>
    <t>AN26</t>
  </si>
  <si>
    <t>5AD</t>
  </si>
  <si>
    <t>SC</t>
  </si>
  <si>
    <t>AT76</t>
  </si>
  <si>
    <t>6AF</t>
  </si>
  <si>
    <t>CA</t>
  </si>
  <si>
    <t>DC3</t>
  </si>
  <si>
    <t>ACA</t>
  </si>
  <si>
    <t>AIR CANADA SUCURSAL COLOMBIA</t>
  </si>
  <si>
    <t>PA</t>
  </si>
  <si>
    <t>B788</t>
  </si>
  <si>
    <t>ACL</t>
  </si>
  <si>
    <t>B734</t>
  </si>
  <si>
    <t>AJT</t>
  </si>
  <si>
    <t>AMERIJET INTERNATIONAL COLOMBIA</t>
  </si>
  <si>
    <t>B763</t>
  </si>
  <si>
    <t>AMX</t>
  </si>
  <si>
    <t>B738</t>
  </si>
  <si>
    <t>ARE</t>
  </si>
  <si>
    <t>AEROVIAS DE INTEGRACION REGIONAL S.A. AIRES S.A.</t>
  </si>
  <si>
    <t>TR</t>
  </si>
  <si>
    <t>A320</t>
  </si>
  <si>
    <t>A319</t>
  </si>
  <si>
    <t>ARG</t>
  </si>
  <si>
    <t>AEROLINEAS ARGENTINAS</t>
  </si>
  <si>
    <t>A332</t>
  </si>
  <si>
    <t>B737</t>
  </si>
  <si>
    <t>AVA</t>
  </si>
  <si>
    <t>AEROVIAS DEL CONTINENTE AMERICANO S.A. AVIANCA</t>
  </si>
  <si>
    <t>A321</t>
  </si>
  <si>
    <t>CLX</t>
  </si>
  <si>
    <t>CARGOLUX AIRLINES INTERNATIONAL S.A. SUCURSAL COLOMBIA.</t>
  </si>
  <si>
    <t>CMP</t>
  </si>
  <si>
    <t>DAE</t>
  </si>
  <si>
    <t>DHL AERO EXPRESO S.A. SUCURSAL COLOMBIA</t>
  </si>
  <si>
    <t>B752</t>
  </si>
  <si>
    <t>DAL</t>
  </si>
  <si>
    <t>DELTA AIR LINES INC. SUCURSAL DE COLOMBIA</t>
  </si>
  <si>
    <t>DLH</t>
  </si>
  <si>
    <t>DEUTSCHE LUFTHANSA AKTIENGESELLSCHAFT</t>
  </si>
  <si>
    <t>EFY</t>
  </si>
  <si>
    <t>AT45</t>
  </si>
  <si>
    <t>FDX</t>
  </si>
  <si>
    <t>FEDERAL EXPRESS CORPORATION</t>
  </si>
  <si>
    <t>HEL</t>
  </si>
  <si>
    <t>B412</t>
  </si>
  <si>
    <t>HTS</t>
  </si>
  <si>
    <t>HELISTAR S.A.S.</t>
  </si>
  <si>
    <t>FA20</t>
  </si>
  <si>
    <t>A139</t>
  </si>
  <si>
    <t>IBE</t>
  </si>
  <si>
    <t>IBERIA LINEAS AEREAS DE ESPANA SOCIEDAD ANONIMA OPERADORA SUCURSAL COLOMBIANA - IBERIA OPERADORA</t>
  </si>
  <si>
    <t>KRE</t>
  </si>
  <si>
    <t>AEROSUCRE S.A.</t>
  </si>
  <si>
    <t>B722</t>
  </si>
  <si>
    <t>B732</t>
  </si>
  <si>
    <t>LAE</t>
  </si>
  <si>
    <t>LINEA AEREA CARGUERA DE COLOMBIA S.A.</t>
  </si>
  <si>
    <t>LAN</t>
  </si>
  <si>
    <t>LATAM AIRLINES GROUP S.A.</t>
  </si>
  <si>
    <t>LPE</t>
  </si>
  <si>
    <t>LTG</t>
  </si>
  <si>
    <t>ABSA AEROLINEAS BRASILERAS S.A</t>
  </si>
  <si>
    <t>MAA</t>
  </si>
  <si>
    <t>MASAIR. AEROTRANSPORTES MAS DE CARGA SUCURSAL COL.</t>
  </si>
  <si>
    <t>MPH</t>
  </si>
  <si>
    <t>NKS</t>
  </si>
  <si>
    <t>SPIRIT AIRLINES INC</t>
  </si>
  <si>
    <t>NSE</t>
  </si>
  <si>
    <t>SERVICIO AEREO A TERRITORIOS NACIONALES  S.A. - SATENA</t>
  </si>
  <si>
    <t>OAA</t>
  </si>
  <si>
    <t>AVIONES PUBLICITARIOS DE COLOMBIA  S.A.S AERIAL SIGN S.A.S</t>
  </si>
  <si>
    <t>OEF</t>
  </si>
  <si>
    <t>MG MEDICAL GROUP S.A.S.</t>
  </si>
  <si>
    <t>RPB</t>
  </si>
  <si>
    <t>AEROREPUBLICA S.A.</t>
  </si>
  <si>
    <t>TAI</t>
  </si>
  <si>
    <t>TACA INTERNATIONAL AIRLINES S A SUCURSAL COLOMBIA</t>
  </si>
  <si>
    <t>TAM</t>
  </si>
  <si>
    <t>TAM LINHAS AEREAS S A SUCURSAL COLOMBIA</t>
  </si>
  <si>
    <t>TPA</t>
  </si>
  <si>
    <t>TAMPA CARGO S.A.S</t>
  </si>
  <si>
    <t>UAL</t>
  </si>
  <si>
    <t>UNITED AIRLINES INC.</t>
  </si>
  <si>
    <t>PC</t>
  </si>
  <si>
    <t>UPS</t>
  </si>
  <si>
    <t>UNITED PARCEL SERVICE CO. SUCURSAL COLOMBIA</t>
  </si>
  <si>
    <t>VVC</t>
  </si>
  <si>
    <t>FAST COLOMBIA S.A.S.</t>
  </si>
  <si>
    <t>B744</t>
  </si>
  <si>
    <t>A20N</t>
  </si>
  <si>
    <t>B789</t>
  </si>
  <si>
    <t>A359</t>
  </si>
  <si>
    <t>A343</t>
  </si>
  <si>
    <t>B748</t>
  </si>
  <si>
    <t>B753</t>
  </si>
  <si>
    <t>SEGUROS</t>
  </si>
  <si>
    <t>SERVICIOS AERONAUTICOS</t>
  </si>
  <si>
    <t>MANTENIMIENTO</t>
  </si>
  <si>
    <t>SERVICIO A PASAJERO</t>
  </si>
  <si>
    <t>COMBUSTIBLE</t>
  </si>
  <si>
    <t>DEPRECIACIÓN</t>
  </si>
  <si>
    <t>ARRIENDOS</t>
  </si>
  <si>
    <t>ADMINISTRACIÓN</t>
  </si>
  <si>
    <t>VENTAS</t>
  </si>
  <si>
    <t>FINANCIEROS</t>
  </si>
  <si>
    <t>NUMERO HORAS</t>
  </si>
  <si>
    <t>NUMERO AERONAVES</t>
  </si>
  <si>
    <t>TRIPULACIÓN</t>
  </si>
  <si>
    <t>TOTAL COSTOS DIRECTOS</t>
  </si>
  <si>
    <t>TOTAL COSTOS INDIRECTOS</t>
  </si>
  <si>
    <t>PARTICIPACION</t>
  </si>
  <si>
    <t>Total Tripulación</t>
  </si>
  <si>
    <t>Total Seguros</t>
  </si>
  <si>
    <t>Total Servicios Aeronaúticos</t>
  </si>
  <si>
    <t>Total Mantenimiento</t>
  </si>
  <si>
    <t>Total Servicio a Pasajeros</t>
  </si>
  <si>
    <t>Total Combustible</t>
  </si>
  <si>
    <t>Total Depreciación</t>
  </si>
  <si>
    <t>Total Arriendo</t>
  </si>
  <si>
    <t>Total COSTOS DIRECTOS</t>
  </si>
  <si>
    <t>Total Administración</t>
  </si>
  <si>
    <t>Total Ventas</t>
  </si>
  <si>
    <t>Total Financieros</t>
  </si>
  <si>
    <t>Total COSTOS INDIRECTOS</t>
  </si>
  <si>
    <t>EMPRESAS</t>
  </si>
  <si>
    <t>Designadores</t>
  </si>
  <si>
    <t>EMPRESAS DE TRANSPORTE PASAJEROS REGULAR NACIONAL</t>
  </si>
  <si>
    <t>COSTOS DE OPERACIÓN POR TIPO DE AERONAVE - I SEMESTRE DE 2021</t>
  </si>
  <si>
    <t>ARE - AVA</t>
  </si>
  <si>
    <t>ARE - AVA - VVC</t>
  </si>
  <si>
    <t>EFY - NSE</t>
  </si>
  <si>
    <t>5AH - EFY</t>
  </si>
  <si>
    <t>GLG - LPE - TAI</t>
  </si>
  <si>
    <t>GLG - LAN - LPE - TAI</t>
  </si>
  <si>
    <t>ARG - IBE</t>
  </si>
  <si>
    <t>ARG - UAL</t>
  </si>
  <si>
    <t>AMX - CMP - UAL</t>
  </si>
  <si>
    <t>DAL - LAN - TAM</t>
  </si>
  <si>
    <t>ACA - AEA - LAN</t>
  </si>
  <si>
    <t>AMX - AFR - KLM</t>
  </si>
  <si>
    <t>EMPRESAS DE TRANSPORTE PASAJEROS REGULAR INTERNACIONAL</t>
  </si>
  <si>
    <t>EMPRESAS DE TRANSPORTE AEREO - CARGA NACIONAL</t>
  </si>
  <si>
    <t>EMPRESAS DE TRANSPORTE AEREO - CARGA INTERNACIONAL</t>
  </si>
  <si>
    <t>DAE - UPS</t>
  </si>
  <si>
    <t>AJT - FDX - LAE - LTG - MAA - UPS</t>
  </si>
  <si>
    <t>PARTICIPACIÓN</t>
  </si>
  <si>
    <t>EMPRESAS DE TRANSPORTE AEREO COMERCIAL REGIONAL</t>
  </si>
  <si>
    <t>1BO - 1CG - 1CV - 1EE - 1FY - 1GM - 1HB</t>
  </si>
  <si>
    <t>1EN - HTS</t>
  </si>
  <si>
    <t>1DS - HEL</t>
  </si>
  <si>
    <t>1BC - HTS</t>
  </si>
  <si>
    <t>1BR - 1HE</t>
  </si>
  <si>
    <t>1BB - 1DF</t>
  </si>
  <si>
    <t>1BB - 1DF - 1EG - 1EQ - 1HE</t>
  </si>
  <si>
    <t>1BR - 1GB</t>
  </si>
  <si>
    <t>1BE - 1BR - 1FR - 1GB</t>
  </si>
  <si>
    <t>1DF - 1DO</t>
  </si>
  <si>
    <t>1FY - 1HD</t>
  </si>
  <si>
    <t>1CW - HTS</t>
  </si>
  <si>
    <t>1AP - 1BB - 1EQ</t>
  </si>
  <si>
    <t>1AP - 1CG - 1DO</t>
  </si>
  <si>
    <t>1AP - 1HE</t>
  </si>
  <si>
    <t>1AP - 1DF - 1DO - 1GP</t>
  </si>
  <si>
    <t>EMPRESAS DE TRANSPORTE AEREO AEROTAXIS</t>
  </si>
  <si>
    <t>0EA - 0EC - 1GQ</t>
  </si>
  <si>
    <t>0EA - 0EC - 0ED - OEF</t>
  </si>
  <si>
    <t>EMPRESAS DE TRABAJOS AEREOS  ESPECIALES</t>
  </si>
  <si>
    <t>0AA</t>
  </si>
  <si>
    <t>EMPRESAS DE TRANSPORTE AEREO - AVIACION AGRICOLA</t>
  </si>
  <si>
    <t>0BE - 0BM - 0BP - 0BR - 0CJ - 0DL - 0DM - 0DU - 0DX - 0EN</t>
  </si>
  <si>
    <t>0CK - 0DT</t>
  </si>
  <si>
    <t>0BN - 0CC</t>
  </si>
  <si>
    <t>0BE - 0BP - 0DR - 0DY</t>
  </si>
  <si>
    <t>0BE - 0BR - 0BS - 0BT</t>
  </si>
  <si>
    <t>TRABAJOS AEREOS ESPECIALES - AVIACION AGRICOLA</t>
  </si>
  <si>
    <t>TRABAJOS AEREOS ESPECIALES</t>
  </si>
  <si>
    <t>EMPRESAS DE TRANSPORTE AEREO- AEROTAXIS</t>
  </si>
  <si>
    <t>EMPRESAS DE TRANSPORTE AEREO CARGA NACIONAL</t>
  </si>
  <si>
    <t xml:space="preserve">EMPRESAS DE TRANSPORTE AEREO PASAJEROS NACIONAL REGULAR </t>
  </si>
  <si>
    <t>COBERTURA</t>
  </si>
  <si>
    <t>RELACION EMPRESA - TIPO DE AERONAVE</t>
  </si>
  <si>
    <t>CONCEPTO</t>
  </si>
  <si>
    <t>PAG</t>
  </si>
  <si>
    <t>CONTENIDO</t>
  </si>
  <si>
    <t>Y12</t>
  </si>
  <si>
    <t>ULAC</t>
  </si>
  <si>
    <t>1GO</t>
  </si>
  <si>
    <t>GLOBAL SERVICE AVIATION S.A.S.</t>
  </si>
  <si>
    <t>T210</t>
  </si>
  <si>
    <t>1FZ</t>
  </si>
  <si>
    <t>HELI JET SAS</t>
  </si>
  <si>
    <t>0DQ</t>
  </si>
  <si>
    <t>AMA LTDA. AVIONES Y MAQUINARIAS AGRICOLAS</t>
  </si>
  <si>
    <t>SS2T</t>
  </si>
  <si>
    <t>1GJ</t>
  </si>
  <si>
    <t>AERO SERVICIOS ESPECIALIZADOS ASES S.A.S</t>
  </si>
  <si>
    <t>S76</t>
  </si>
  <si>
    <t>R44</t>
  </si>
  <si>
    <t>R22</t>
  </si>
  <si>
    <t>1FC</t>
  </si>
  <si>
    <t>TRANSPORTE AEREO DE COLOMBIA S.A. TAC S.A.</t>
  </si>
  <si>
    <t>PA46</t>
  </si>
  <si>
    <t>1GS</t>
  </si>
  <si>
    <t>SOLAIR S. A. S.</t>
  </si>
  <si>
    <t>1GK</t>
  </si>
  <si>
    <t>AEROESTAR LTDA</t>
  </si>
  <si>
    <t>1DY</t>
  </si>
  <si>
    <t>SERVICIO AEREO REGIONAL SAER LTDA</t>
  </si>
  <si>
    <t>LINEAS AEREAS GALAN LIMITADA AEROGALAN</t>
  </si>
  <si>
    <t>SAE SERVICIOS AÉREOS ESPECIALES GLOBAL LIFE AMBULANCIAS S.A.S.</t>
  </si>
  <si>
    <t>1EY</t>
  </si>
  <si>
    <t>TRANSPORTES AEREOS DEL ARIARI S.A.S. - TARI S.A.S.</t>
  </si>
  <si>
    <t>LATINOAMERICANA DE SERVICIOS AEREO S.A.S. LASER AEREO S.A.S.</t>
  </si>
  <si>
    <t>1HC</t>
  </si>
  <si>
    <t>TRANSPACIFICOS Y CIA S.A.S.</t>
  </si>
  <si>
    <t>1GW</t>
  </si>
  <si>
    <t>CHARTER EXPRESS S.A.S.</t>
  </si>
  <si>
    <t>1BT</t>
  </si>
  <si>
    <t>AEROVIAS REGIONALES DEL ORIENTE S.A.S. ARO S.A.S.</t>
  </si>
  <si>
    <t>0CP</t>
  </si>
  <si>
    <t>SERVICIOS AGRICOLAS FIBA S.A.S.</t>
  </si>
  <si>
    <t>0BV</t>
  </si>
  <si>
    <t>COALCESAR LTDA. COOP MULTIACTIVA  ALGODONERA DEL DEPTO DEL CESAR</t>
  </si>
  <si>
    <t>1FU</t>
  </si>
  <si>
    <t>M18</t>
  </si>
  <si>
    <t>EMPRESA AÉREA DE SERVICIOS Y FACILITACIÓN LOGÍSTICA INTEGRAL S.A. - EASYFLY S.A.</t>
  </si>
  <si>
    <t>JS41</t>
  </si>
  <si>
    <t>ANQ</t>
  </si>
  <si>
    <t>AEROLINEA DE ANTIOQUIA S.A.S.</t>
  </si>
  <si>
    <t>GLF4</t>
  </si>
  <si>
    <t>PST</t>
  </si>
  <si>
    <t>AIR PANAMA SUCURSAL COLOMBIA</t>
  </si>
  <si>
    <t>F28</t>
  </si>
  <si>
    <t>F100</t>
  </si>
  <si>
    <t>EC45</t>
  </si>
  <si>
    <t>1FQ</t>
  </si>
  <si>
    <t>AEROCHARTER ANDINA S.A</t>
  </si>
  <si>
    <t>SERVICIOS INTEGRALES HELICOPORTADOS S.A.S. - SICHER HELICOPTERS S.A.S.</t>
  </si>
  <si>
    <t>TPU</t>
  </si>
  <si>
    <t>TRANS AMERICAN AIRLINES S.A. SUCURSAL COLOMBIA</t>
  </si>
  <si>
    <t>E190</t>
  </si>
  <si>
    <t>TAE</t>
  </si>
  <si>
    <t>EMPRESA PUBLICA TAME LINEA AEREA DEL ECUADOR TAME EP SUCURSAL COLOMBIA. SIGLA TAME EP SUCURSAL COLOM</t>
  </si>
  <si>
    <t>JBU</t>
  </si>
  <si>
    <t>JETBLUE AIRWAYS CORPORATION-SUCURSAL COLOMBIA</t>
  </si>
  <si>
    <t>COMPAÑIA PANAMEÑA DE AVIACION S.A. COPA AIRLINES</t>
  </si>
  <si>
    <t>E170</t>
  </si>
  <si>
    <t>E135</t>
  </si>
  <si>
    <t>DO28</t>
  </si>
  <si>
    <t>DC3T</t>
  </si>
  <si>
    <t>AEROLINEAS ANDINAS S.A</t>
  </si>
  <si>
    <t>6AD</t>
  </si>
  <si>
    <t>AIR COLOMBIA S.A.S.</t>
  </si>
  <si>
    <t>C421</t>
  </si>
  <si>
    <t>1GU</t>
  </si>
  <si>
    <t>AMERICA'S AIR SAS</t>
  </si>
  <si>
    <t>1FV</t>
  </si>
  <si>
    <t>AVIOCHARTER S.A.S.</t>
  </si>
  <si>
    <t>1FT</t>
  </si>
  <si>
    <t>AEROEXPRESO DEL PACIFICO S.A.</t>
  </si>
  <si>
    <t>C303</t>
  </si>
  <si>
    <t>C210</t>
  </si>
  <si>
    <t>1AM</t>
  </si>
  <si>
    <t>AEROTAXI DEL ORIENTE COLOMBIANO AEROCOL S.A.S</t>
  </si>
  <si>
    <t>1AE</t>
  </si>
  <si>
    <t>AERO APOYO LTDA. TRANSPORTE AEREO DE APOYO PETROLERO</t>
  </si>
  <si>
    <t>0EB</t>
  </si>
  <si>
    <t>ISATECH CORPORATION S A S</t>
  </si>
  <si>
    <t>0DP</t>
  </si>
  <si>
    <t>COMERCIALIZADORA ECO LIMITADA</t>
  </si>
  <si>
    <t>0AC</t>
  </si>
  <si>
    <t>AEROESTUDIOS SOCIEDAD ANONIMA "AEROESTUDIOS S.A."</t>
  </si>
  <si>
    <t>0DS</t>
  </si>
  <si>
    <t>FAGAN S. EN C. FUMIGACION AEREA LOS GAVANES</t>
  </si>
  <si>
    <t>FUMIVILLA LTDA FUMIGACIONES AEREAS DE VILLANUEVA  LIMITADA</t>
  </si>
  <si>
    <t>0DC</t>
  </si>
  <si>
    <t>SAMA LTDA. SOCIEDAD AEROAGRICOLA DE MAGANGUE</t>
  </si>
  <si>
    <t>0DA</t>
  </si>
  <si>
    <t>SERVICIO AÉREO DE FUMIGACIÓN COLOMBIANA LTDA. "SAFUCO"</t>
  </si>
  <si>
    <t>0CW</t>
  </si>
  <si>
    <t>HELICE LTDA. FUMIGACION AEREA</t>
  </si>
  <si>
    <t>1AS</t>
  </si>
  <si>
    <t>TAXI AEREO DEL ALTO MENEGUA LTDA.-AEROMENEGUA LTDA-</t>
  </si>
  <si>
    <t>C180</t>
  </si>
  <si>
    <t>0BH</t>
  </si>
  <si>
    <t>COMPAÑIA AEROAGRICOLA DE LOS LLANOS S.A.S. AGILL S.A.S. (ANTES COMPAÑIA AEROAGRICOLA GIRARDOT LTDA. AGIL LTDA.)</t>
  </si>
  <si>
    <t>1BP</t>
  </si>
  <si>
    <t>AEROLINEAS PETROLERAS S.A.S. - ALPES S.A.S.</t>
  </si>
  <si>
    <t>BN2P</t>
  </si>
  <si>
    <t>RIO SUR S. A.</t>
  </si>
  <si>
    <t>1BG</t>
  </si>
  <si>
    <t>AER CARIBE</t>
  </si>
  <si>
    <t>BE35</t>
  </si>
  <si>
    <t>B742</t>
  </si>
  <si>
    <t>AEROVIAS DE MEXICO S. A. AEROMEXICO SUCURSAL COLOMBIA</t>
  </si>
  <si>
    <t>VEC</t>
  </si>
  <si>
    <t>VENSECAR INTERNACIONAL C. A.  SUCURSAL COLOMBIA</t>
  </si>
  <si>
    <t>CUB</t>
  </si>
  <si>
    <t>COMPANIA NACIONAL CUBANA DE AVIACION.</t>
  </si>
  <si>
    <t>B60T</t>
  </si>
  <si>
    <t>HELICOPTEROS NACIONALES DE COLOMBIA S.A.S. "HELICOL S.A.S."</t>
  </si>
  <si>
    <t>1GY</t>
  </si>
  <si>
    <t>HELISUR S.A.S.</t>
  </si>
  <si>
    <t>B407</t>
  </si>
  <si>
    <t>SASA SOCIEDAD AERONAUTICA DE SANTANDER S.A.</t>
  </si>
  <si>
    <t>HELISERVICE LTDA</t>
  </si>
  <si>
    <t>COMPAÑIA DE VUELO DE HELICOPTEROS COMERCIALES S.A.S. HELIFLY S.A.S.</t>
  </si>
  <si>
    <t>SDK</t>
  </si>
  <si>
    <t>SOCIEDAD AEREA DEL CAQUETA LTDA.</t>
  </si>
  <si>
    <t>AN32</t>
  </si>
  <si>
    <t>AN12</t>
  </si>
  <si>
    <t>AC90</t>
  </si>
  <si>
    <t>A340</t>
  </si>
  <si>
    <t>A330</t>
  </si>
  <si>
    <t>ONE</t>
  </si>
  <si>
    <t>OCEANAIR LINHAS AEREAS S A SUCURSAL COLOMBIA</t>
  </si>
  <si>
    <t>LAN PERU S.A. SUCURSAL COLOMBIA</t>
  </si>
  <si>
    <t>AAL</t>
  </si>
  <si>
    <t>AMERICAN AIR LINES</t>
  </si>
  <si>
    <t>A318</t>
  </si>
  <si>
    <t>A119</t>
  </si>
  <si>
    <t>Actividad</t>
  </si>
  <si>
    <r>
      <t xml:space="preserve">TRABAJOS AÉREOS ESPECIALES: </t>
    </r>
    <r>
      <rPr>
        <sz val="10"/>
        <color indexed="8"/>
        <rFont val="Calibri"/>
        <family val="2"/>
      </rPr>
      <t>(Publicidad, aerofotografía, ambulancia, etc.)</t>
    </r>
  </si>
  <si>
    <t>TRABAJOS AÉREOS ESPECIALES - AVIACION AGRICOLA</t>
  </si>
  <si>
    <t>TRANSPORTE AÉREO  NO REGULAR  -AEROTAXIS</t>
  </si>
  <si>
    <t>TRANSPORTE AÉREO  COMERCIAL REGIONAL</t>
  </si>
  <si>
    <t>TRANSPORTE AÉREO CARGA INTERNACIONAL</t>
  </si>
  <si>
    <t>TRANSPORTE AÉREO CARGA NACIONAL</t>
  </si>
  <si>
    <t>TRANSPORTE AÉREO PASAJEROS REGULAR INTERNACIONAL</t>
  </si>
  <si>
    <t>TRANSPORTE AÉREO PASAJEROS REGULAR NACIONAL</t>
  </si>
  <si>
    <t>% COBERTURA</t>
  </si>
  <si>
    <t>TOTAL EMPRESAS VIGENTES</t>
  </si>
  <si>
    <t>No. EMPRE. PRESENTARÓN INFORME</t>
  </si>
  <si>
    <t>MODALIDADES</t>
  </si>
  <si>
    <t>Número   Aeronaves</t>
  </si>
  <si>
    <t>Número Horas</t>
  </si>
  <si>
    <t>COSTOS  TOTALES</t>
  </si>
  <si>
    <t>Financieros</t>
  </si>
  <si>
    <t>Ventas</t>
  </si>
  <si>
    <t xml:space="preserve">Administración </t>
  </si>
  <si>
    <t xml:space="preserve">Arriendo </t>
  </si>
  <si>
    <t>Depreciación</t>
  </si>
  <si>
    <t xml:space="preserve">Combustible </t>
  </si>
  <si>
    <t>Servicio de Pasajeros</t>
  </si>
  <si>
    <t xml:space="preserve">Mantenimiento </t>
  </si>
  <si>
    <t xml:space="preserve">Servicios Aeronaúticos </t>
  </si>
  <si>
    <t>Seguros</t>
  </si>
  <si>
    <t xml:space="preserve">Tripulación  </t>
  </si>
  <si>
    <t>VARIACIÓN %</t>
  </si>
  <si>
    <t>PARTICIPACIÓN %</t>
  </si>
  <si>
    <t>CONCEPTOS</t>
  </si>
  <si>
    <t>COSTOS DE OPERACIÓN POR TIPO DE AERONAVE I SEMESTRE DE 2021</t>
  </si>
  <si>
    <t>COMPARATIVO EMPRESAS PAX REGULAR NACIONAL I SEMESTRE 2021 VS 2020</t>
  </si>
  <si>
    <t>COSTOS DE OPERACIÓN I SEMESTRE DE 2021 POR DESIGNADOR</t>
  </si>
  <si>
    <t>COBERTURA COSTOS DE OPERACIÓN I SEMESTRE 2021</t>
  </si>
  <si>
    <t>TOTAL COBERTURA I SEMESTRE AÑO 2021</t>
  </si>
  <si>
    <t>BASE DE DATOS 06/10/2021</t>
  </si>
  <si>
    <r>
      <rPr>
        <b/>
        <sz val="11"/>
        <color theme="1"/>
        <rFont val="Calibri"/>
        <family val="2"/>
      </rPr>
      <t>TRANSPORTE AÉREO PASAJEROS REGULAR INTERNACIONAL:</t>
    </r>
    <r>
      <rPr>
        <sz val="11"/>
        <color theme="1"/>
        <rFont val="Calibri"/>
        <family val="2"/>
      </rPr>
      <t xml:space="preserve"> American Airlines, Avior Airlines, Jetblue Airways, Turkish Airlines, Jet Smart y  Sky Airlines.</t>
    </r>
  </si>
  <si>
    <t>DE UN TOTAL DE 146 EMPRESAS VIGENTES CON LA OBLIGACIÓN DE PRESENTAR LOS INFORMES DE COSTOS DE OPERACIÓN DEL I SEMESTRE  DE 2021, 98 COMPAÑIAS AERONÁUTICAS PRESENTARON REPORTES, LO QUE  REPRESENTA EL 66 % DE COBERTURA, 6% MENOS COMPARADO CON EL I SEMESTRE  DEL AÑO 2020. ESTA DISMINUCIÓN SE DEBE A LAS AFECTACIONES CAUSADAS POR LA PANDEMIA.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</si>
  <si>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Las siguientes empresas NO presentaron reportes de costos de operación del I Semestre de 2021</t>
    </r>
  </si>
  <si>
    <r>
      <rPr>
        <b/>
        <sz val="11"/>
        <color theme="1"/>
        <rFont val="Calibri"/>
        <family val="2"/>
      </rPr>
      <t>TRANSPORTE AÉREO PASAJEROS REGULAR NACIONAL:</t>
    </r>
    <r>
      <rPr>
        <sz val="11"/>
        <color theme="1"/>
        <rFont val="Calibri"/>
        <family val="2"/>
      </rPr>
      <t xml:space="preserve"> Gran Colombiana de Aviación.</t>
    </r>
  </si>
  <si>
    <r>
      <rPr>
        <b/>
        <sz val="11"/>
        <color theme="1"/>
        <rFont val="Calibri"/>
        <family val="2"/>
      </rPr>
      <t xml:space="preserve">TRANSPORTE AÉREO CARGA INTERNACIONAL: </t>
    </r>
    <r>
      <rPr>
        <sz val="11"/>
        <color theme="1"/>
        <rFont val="Calibri"/>
        <family val="2"/>
      </rPr>
      <t>21 Air Sucursal Colombia, ABX Air Inc. Sucursal Colombia, Aerotransporte de Carga Unión.</t>
    </r>
  </si>
  <si>
    <r>
      <t xml:space="preserve">TRANSPORTE AÉREO CARGA NACIONAL: </t>
    </r>
    <r>
      <rPr>
        <sz val="11"/>
        <color theme="1"/>
        <rFont val="Calibri"/>
        <family val="2"/>
      </rPr>
      <t>Lineas Aéreas Suramericanas (Las Cargo) y Air Colombia.</t>
    </r>
  </si>
  <si>
    <r>
      <rPr>
        <b/>
        <sz val="11"/>
        <color theme="1"/>
        <rFont val="Calibri"/>
        <family val="2"/>
      </rPr>
      <t xml:space="preserve">TRANSPORTE AÉREO  NO REGULAR - AEROTAXIS: </t>
    </r>
    <r>
      <rPr>
        <sz val="11"/>
        <color theme="1"/>
        <rFont val="Calibri"/>
        <family val="2"/>
      </rPr>
      <t>Aero Apoyo, Aeroservicios Especializados ASES, Aerocharter Andina, Aerocol, Alpes, Aeromenegua, Aeropaca, Aerupia, America's Air, Aviocharter, Central Charter de Colombia, Charter del Caribe, Charter Express, Helijet, Heliav, Helisur, SAER, Solair, Transpacificos y Tari.</t>
    </r>
  </si>
  <si>
    <r>
      <t xml:space="preserve">TRABAJOS AÉREOS ESPECIALES - AVIACION AGRICOLA: </t>
    </r>
    <r>
      <rPr>
        <sz val="11"/>
        <color theme="1"/>
        <rFont val="Calibri"/>
        <family val="2"/>
      </rPr>
      <t>ASEM, ARFA, AMA, ECO, AGILL CELTA, FAGAN, Safuco, Sanidad Vegetal Cruz Verde, Servio de Fumigación Aérea del Casanare, Fiba, SAMA.</t>
    </r>
  </si>
  <si>
    <r>
      <rPr>
        <b/>
        <sz val="11"/>
        <color theme="1"/>
        <rFont val="Calibri"/>
        <family val="2"/>
      </rPr>
      <t>TRABAJOS AÉREOS ESPECIALES:</t>
    </r>
    <r>
      <rPr>
        <sz val="11"/>
        <color theme="1"/>
        <rFont val="Calibri"/>
        <family val="2"/>
      </rPr>
      <t xml:space="preserve"> Aeroestudios, Global Service Aviation y Fal Ingenieros.</t>
    </r>
  </si>
  <si>
    <r>
      <rPr>
        <b/>
        <sz val="11"/>
        <color theme="1"/>
        <rFont val="Calibri"/>
        <family val="2"/>
      </rPr>
      <t xml:space="preserve">COMERCIAL REGIONAL: </t>
    </r>
    <r>
      <rPr>
        <sz val="11"/>
        <color theme="1"/>
        <rFont val="Calibri"/>
        <family val="2"/>
      </rPr>
      <t>TAC y Aexpa</t>
    </r>
  </si>
  <si>
    <t>I SEMESTRE 2021</t>
  </si>
  <si>
    <t>I SEMESTRE 2020</t>
  </si>
  <si>
    <t>Comparativo Costos de Operación Transporte regular Doméstico I semestre.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</si>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</sst>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0.0%"/>
    <numFmt numFmtId="166" formatCode="#,##0_ ;\-#,##0\ "/>
    <numFmt numFmtId="167" formatCode="_-* #,##0_-;\-* #,##0_-;_-* &quot;-&quot;??_-;_-@_-"/>
  </numFmts>
  <fonts count="25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1"/>
      <color theme="10"/>
      <name val="Calibri"/>
      <family val="2"/>
      <scheme val="minor"/>
    </font>
    <font>
      <b/>
      <u/>
      <sz val="11"/>
      <color theme="3"/>
      <name val="Calibri"/>
      <family val="2"/>
    </font>
    <font>
      <b/>
      <u/>
      <sz val="11"/>
      <name val="Calibri"/>
      <family val="2"/>
    </font>
    <font>
      <sz val="8"/>
      <name val="Tahoma"/>
      <family val="2"/>
    </font>
    <font>
      <u/>
      <sz val="14"/>
      <color rgb="FF0070C0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5"/>
      <color theme="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center"/>
    </xf>
    <xf numFmtId="3" fontId="3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left"/>
      <protection locked="0"/>
    </xf>
    <xf numFmtId="165" fontId="0" fillId="0" borderId="5" xfId="2" applyNumberFormat="1" applyFont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165" fontId="3" fillId="2" borderId="5" xfId="2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/>
    </xf>
    <xf numFmtId="0" fontId="7" fillId="4" borderId="2" xfId="3" applyFont="1" applyFill="1" applyBorder="1" applyAlignment="1" applyProtection="1">
      <alignment horizontal="center" vertical="center"/>
      <protection locked="0"/>
    </xf>
    <xf numFmtId="0" fontId="8" fillId="4" borderId="2" xfId="3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left"/>
    </xf>
    <xf numFmtId="3" fontId="3" fillId="2" borderId="2" xfId="0" applyNumberFormat="1" applyFont="1" applyFill="1" applyBorder="1" applyAlignment="1">
      <alignment horizontal="left"/>
    </xf>
    <xf numFmtId="3" fontId="3" fillId="2" borderId="2" xfId="0" applyNumberFormat="1" applyFont="1" applyFill="1" applyBorder="1" applyAlignment="1">
      <alignment horizontal="center"/>
    </xf>
    <xf numFmtId="0" fontId="4" fillId="0" borderId="5" xfId="0" applyFont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3" fontId="3" fillId="2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3" fillId="2" borderId="2" xfId="0" applyNumberFormat="1" applyFont="1" applyFill="1" applyBorder="1" applyAlignment="1">
      <alignment horizontal="left" vertical="center"/>
    </xf>
    <xf numFmtId="3" fontId="3" fillId="3" borderId="6" xfId="0" applyNumberFormat="1" applyFont="1" applyFill="1" applyBorder="1" applyAlignment="1">
      <alignment horizontal="center"/>
    </xf>
    <xf numFmtId="0" fontId="7" fillId="4" borderId="7" xfId="3" applyFont="1" applyFill="1" applyBorder="1" applyAlignment="1" applyProtection="1">
      <alignment horizontal="center" vertical="center"/>
      <protection locked="0"/>
    </xf>
    <xf numFmtId="0" fontId="7" fillId="4" borderId="8" xfId="3" applyFont="1" applyFill="1" applyBorder="1" applyAlignment="1" applyProtection="1">
      <alignment horizontal="center" vertical="center"/>
      <protection locked="0"/>
    </xf>
    <xf numFmtId="0" fontId="7" fillId="4" borderId="9" xfId="3" applyFont="1" applyFill="1" applyBorder="1" applyAlignment="1" applyProtection="1">
      <alignment horizontal="center" vertical="center"/>
      <protection locked="0"/>
    </xf>
    <xf numFmtId="0" fontId="8" fillId="4" borderId="7" xfId="3" applyFont="1" applyFill="1" applyBorder="1" applyAlignment="1" applyProtection="1">
      <alignment horizontal="center" vertical="center"/>
      <protection locked="0"/>
    </xf>
    <xf numFmtId="0" fontId="8" fillId="4" borderId="8" xfId="3" applyFont="1" applyFill="1" applyBorder="1" applyAlignment="1" applyProtection="1">
      <alignment horizontal="center" vertical="center"/>
      <protection locked="0"/>
    </xf>
    <xf numFmtId="0" fontId="8" fillId="4" borderId="9" xfId="3" applyFont="1" applyFill="1" applyBorder="1" applyAlignment="1" applyProtection="1">
      <alignment horizontal="center" vertical="center"/>
      <protection locked="0"/>
    </xf>
    <xf numFmtId="0" fontId="7" fillId="0" borderId="0" xfId="3" applyFont="1" applyFill="1" applyBorder="1" applyAlignment="1" applyProtection="1">
      <alignment vertical="center"/>
      <protection locked="0"/>
    </xf>
    <xf numFmtId="0" fontId="8" fillId="0" borderId="0" xfId="3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3" fontId="3" fillId="2" borderId="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3" fillId="0" borderId="1" xfId="0" applyFont="1" applyFill="1" applyBorder="1"/>
    <xf numFmtId="0" fontId="1" fillId="0" borderId="0" xfId="4" applyProtection="1">
      <protection locked="0"/>
    </xf>
    <xf numFmtId="0" fontId="10" fillId="0" borderId="10" xfId="3" applyFont="1" applyBorder="1" applyProtection="1">
      <protection locked="0"/>
    </xf>
    <xf numFmtId="0" fontId="11" fillId="0" borderId="11" xfId="4" applyFont="1" applyBorder="1" applyAlignment="1" applyProtection="1">
      <alignment horizontal="center" wrapText="1"/>
      <protection locked="0"/>
    </xf>
    <xf numFmtId="0" fontId="11" fillId="0" borderId="12" xfId="4" applyFont="1" applyBorder="1" applyAlignment="1" applyProtection="1">
      <alignment horizontal="center" wrapText="1"/>
      <protection locked="0"/>
    </xf>
    <xf numFmtId="0" fontId="10" fillId="0" borderId="13" xfId="3" applyFont="1" applyBorder="1"/>
    <xf numFmtId="0" fontId="12" fillId="2" borderId="14" xfId="4" applyFont="1" applyFill="1" applyBorder="1" applyAlignment="1" applyProtection="1">
      <alignment horizontal="center"/>
      <protection locked="0"/>
    </xf>
    <xf numFmtId="0" fontId="12" fillId="5" borderId="15" xfId="4" applyFont="1" applyFill="1" applyBorder="1" applyAlignment="1" applyProtection="1">
      <alignment horizontal="center"/>
      <protection locked="0"/>
    </xf>
    <xf numFmtId="0" fontId="12" fillId="5" borderId="16" xfId="4" applyFont="1" applyFill="1" applyBorder="1" applyAlignment="1" applyProtection="1">
      <alignment horizontal="center"/>
      <protection locked="0"/>
    </xf>
    <xf numFmtId="0" fontId="1" fillId="2" borderId="15" xfId="4" applyFill="1" applyBorder="1" applyAlignment="1" applyProtection="1">
      <alignment horizontal="center"/>
      <protection locked="0"/>
    </xf>
    <xf numFmtId="0" fontId="12" fillId="2" borderId="16" xfId="4" applyFont="1" applyFill="1" applyBorder="1" applyAlignment="1" applyProtection="1">
      <alignment horizontal="center"/>
      <protection locked="0"/>
    </xf>
    <xf numFmtId="0" fontId="0" fillId="4" borderId="2" xfId="0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4" fillId="0" borderId="2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5" fillId="0" borderId="0" xfId="0" applyFont="1" applyAlignment="1" applyProtection="1">
      <alignment horizontal="center" vertical="top" wrapText="1"/>
      <protection locked="0"/>
    </xf>
    <xf numFmtId="0" fontId="15" fillId="7" borderId="15" xfId="0" applyFont="1" applyFill="1" applyBorder="1" applyAlignment="1" applyProtection="1">
      <alignment horizontal="center" vertical="top" wrapText="1"/>
      <protection locked="0"/>
    </xf>
    <xf numFmtId="0" fontId="15" fillId="7" borderId="4" xfId="0" applyFont="1" applyFill="1" applyBorder="1" applyAlignment="1" applyProtection="1">
      <alignment horizontal="center" vertical="top" wrapText="1"/>
      <protection locked="0"/>
    </xf>
    <xf numFmtId="0" fontId="15" fillId="7" borderId="16" xfId="0" applyFont="1" applyFill="1" applyBorder="1" applyAlignment="1" applyProtection="1">
      <alignment horizontal="center" vertical="top" wrapText="1"/>
      <protection locked="0"/>
    </xf>
    <xf numFmtId="9" fontId="17" fillId="2" borderId="14" xfId="2" applyFont="1" applyFill="1" applyBorder="1" applyAlignment="1" applyProtection="1">
      <alignment horizontal="center"/>
      <protection locked="0"/>
    </xf>
    <xf numFmtId="0" fontId="17" fillId="2" borderId="17" xfId="0" applyFont="1" applyFill="1" applyBorder="1" applyAlignment="1" applyProtection="1">
      <alignment horizontal="center"/>
      <protection locked="0"/>
    </xf>
    <xf numFmtId="0" fontId="17" fillId="2" borderId="18" xfId="0" applyFont="1" applyFill="1" applyBorder="1" applyAlignment="1" applyProtection="1">
      <alignment horizontal="center" vertical="center" wrapText="1"/>
      <protection locked="0"/>
    </xf>
    <xf numFmtId="9" fontId="18" fillId="0" borderId="6" xfId="5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left" vertical="center" wrapText="1"/>
      <protection locked="0"/>
    </xf>
    <xf numFmtId="9" fontId="18" fillId="0" borderId="2" xfId="5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5" fillId="0" borderId="12" xfId="0" applyFont="1" applyBorder="1" applyProtection="1">
      <protection locked="0"/>
    </xf>
    <xf numFmtId="9" fontId="18" fillId="0" borderId="5" xfId="5" applyFont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center"/>
      <protection locked="0"/>
    </xf>
    <xf numFmtId="0" fontId="15" fillId="0" borderId="11" xfId="0" applyFont="1" applyBorder="1" applyProtection="1">
      <protection locked="0"/>
    </xf>
    <xf numFmtId="0" fontId="17" fillId="8" borderId="14" xfId="0" applyFont="1" applyFill="1" applyBorder="1" applyAlignment="1" applyProtection="1">
      <alignment horizontal="center" vertical="center" wrapText="1"/>
      <protection locked="0"/>
    </xf>
    <xf numFmtId="0" fontId="17" fillId="8" borderId="21" xfId="0" applyFont="1" applyFill="1" applyBorder="1" applyAlignment="1" applyProtection="1">
      <alignment horizontal="center" vertical="center" wrapText="1"/>
      <protection locked="0"/>
    </xf>
    <xf numFmtId="0" fontId="21" fillId="2" borderId="15" xfId="0" applyFont="1" applyFill="1" applyBorder="1" applyAlignment="1" applyProtection="1">
      <alignment horizontal="center" wrapText="1"/>
      <protection locked="0"/>
    </xf>
    <xf numFmtId="0" fontId="21" fillId="2" borderId="4" xfId="0" applyFont="1" applyFill="1" applyBorder="1" applyAlignment="1" applyProtection="1">
      <alignment horizontal="center" wrapText="1"/>
      <protection locked="0"/>
    </xf>
    <xf numFmtId="0" fontId="21" fillId="2" borderId="16" xfId="0" applyFont="1" applyFill="1" applyBorder="1" applyAlignment="1" applyProtection="1">
      <alignment horizontal="center" wrapText="1"/>
      <protection locked="0"/>
    </xf>
    <xf numFmtId="165" fontId="0" fillId="0" borderId="22" xfId="5" applyNumberFormat="1" applyFont="1" applyBorder="1" applyAlignment="1">
      <alignment horizontal="center"/>
    </xf>
    <xf numFmtId="9" fontId="0" fillId="0" borderId="23" xfId="5" applyFont="1" applyBorder="1" applyAlignment="1">
      <alignment horizontal="center"/>
    </xf>
    <xf numFmtId="166" fontId="0" fillId="0" borderId="23" xfId="1" applyNumberFormat="1" applyFont="1" applyBorder="1" applyAlignment="1">
      <alignment horizontal="center"/>
    </xf>
    <xf numFmtId="0" fontId="22" fillId="0" borderId="24" xfId="0" applyFont="1" applyBorder="1" applyAlignment="1" applyProtection="1">
      <alignment wrapText="1"/>
      <protection locked="0"/>
    </xf>
    <xf numFmtId="165" fontId="0" fillId="0" borderId="25" xfId="5" applyNumberFormat="1" applyFont="1" applyBorder="1" applyAlignment="1">
      <alignment horizontal="center"/>
    </xf>
    <xf numFmtId="9" fontId="0" fillId="0" borderId="20" xfId="5" applyFont="1" applyBorder="1" applyAlignment="1">
      <alignment horizontal="center"/>
    </xf>
    <xf numFmtId="166" fontId="0" fillId="0" borderId="20" xfId="1" applyNumberFormat="1" applyFont="1" applyBorder="1" applyAlignment="1">
      <alignment horizontal="center"/>
    </xf>
    <xf numFmtId="0" fontId="22" fillId="0" borderId="26" xfId="0" applyFont="1" applyBorder="1" applyProtection="1">
      <protection locked="0"/>
    </xf>
    <xf numFmtId="9" fontId="23" fillId="2" borderId="22" xfId="5" applyFont="1" applyFill="1" applyBorder="1" applyAlignment="1" applyProtection="1">
      <alignment horizontal="center"/>
      <protection locked="0"/>
    </xf>
    <xf numFmtId="9" fontId="23" fillId="2" borderId="27" xfId="5" applyFont="1" applyFill="1" applyBorder="1" applyAlignment="1" applyProtection="1">
      <alignment horizontal="center"/>
      <protection locked="0"/>
    </xf>
    <xf numFmtId="166" fontId="23" fillId="2" borderId="27" xfId="1" applyNumberFormat="1" applyFont="1" applyFill="1" applyBorder="1" applyAlignment="1" applyProtection="1">
      <alignment horizontal="center"/>
      <protection locked="0"/>
    </xf>
    <xf numFmtId="0" fontId="23" fillId="2" borderId="28" xfId="0" applyFont="1" applyFill="1" applyBorder="1" applyProtection="1">
      <protection locked="0"/>
    </xf>
    <xf numFmtId="9" fontId="23" fillId="2" borderId="29" xfId="5" applyFont="1" applyFill="1" applyBorder="1" applyAlignment="1" applyProtection="1">
      <alignment horizontal="center"/>
      <protection locked="0"/>
    </xf>
    <xf numFmtId="9" fontId="23" fillId="2" borderId="30" xfId="5" applyFont="1" applyFill="1" applyBorder="1" applyAlignment="1" applyProtection="1">
      <alignment horizontal="center"/>
      <protection locked="0"/>
    </xf>
    <xf numFmtId="166" fontId="23" fillId="2" borderId="30" xfId="1" applyNumberFormat="1" applyFont="1" applyFill="1" applyBorder="1" applyAlignment="1" applyProtection="1">
      <alignment horizontal="center"/>
      <protection locked="0"/>
    </xf>
    <xf numFmtId="0" fontId="23" fillId="2" borderId="16" xfId="0" applyFont="1" applyFill="1" applyBorder="1" applyProtection="1">
      <protection locked="0"/>
    </xf>
    <xf numFmtId="165" fontId="0" fillId="0" borderId="31" xfId="5" applyNumberFormat="1" applyFont="1" applyBorder="1" applyAlignment="1">
      <alignment horizontal="center"/>
    </xf>
    <xf numFmtId="165" fontId="0" fillId="0" borderId="6" xfId="5" applyNumberFormat="1" applyFont="1" applyBorder="1" applyAlignment="1">
      <alignment horizontal="center"/>
    </xf>
    <xf numFmtId="166" fontId="0" fillId="0" borderId="6" xfId="1" applyNumberFormat="1" applyFont="1" applyBorder="1" applyAlignment="1">
      <alignment horizontal="center"/>
    </xf>
    <xf numFmtId="0" fontId="22" fillId="0" borderId="32" xfId="0" applyFont="1" applyBorder="1" applyProtection="1">
      <protection locked="0"/>
    </xf>
    <xf numFmtId="165" fontId="0" fillId="0" borderId="10" xfId="5" applyNumberFormat="1" applyFont="1" applyBorder="1" applyAlignment="1">
      <alignment horizontal="center"/>
    </xf>
    <xf numFmtId="165" fontId="0" fillId="0" borderId="2" xfId="5" applyNumberFormat="1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0" fontId="22" fillId="0" borderId="33" xfId="0" applyFont="1" applyBorder="1" applyProtection="1">
      <protection locked="0"/>
    </xf>
    <xf numFmtId="165" fontId="0" fillId="0" borderId="5" xfId="5" applyNumberFormat="1" applyFont="1" applyBorder="1" applyAlignment="1">
      <alignment horizontal="center"/>
    </xf>
    <xf numFmtId="166" fontId="0" fillId="0" borderId="5" xfId="1" applyNumberFormat="1" applyFont="1" applyBorder="1" applyAlignment="1">
      <alignment horizontal="center"/>
    </xf>
    <xf numFmtId="0" fontId="22" fillId="0" borderId="34" xfId="0" applyFont="1" applyBorder="1" applyProtection="1">
      <protection locked="0"/>
    </xf>
    <xf numFmtId="165" fontId="0" fillId="0" borderId="10" xfId="2" applyNumberFormat="1" applyFont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165" fontId="0" fillId="0" borderId="35" xfId="2" applyNumberFormat="1" applyFont="1" applyBorder="1" applyAlignment="1">
      <alignment horizontal="center"/>
    </xf>
    <xf numFmtId="165" fontId="0" fillId="0" borderId="20" xfId="2" applyNumberFormat="1" applyFont="1" applyBorder="1" applyAlignment="1">
      <alignment horizontal="center"/>
    </xf>
    <xf numFmtId="0" fontId="23" fillId="8" borderId="15" xfId="0" applyFont="1" applyFill="1" applyBorder="1" applyAlignment="1" applyProtection="1">
      <alignment horizontal="center" vertical="center" wrapText="1"/>
      <protection locked="0"/>
    </xf>
    <xf numFmtId="0" fontId="23" fillId="8" borderId="14" xfId="0" applyFont="1" applyFill="1" applyBorder="1" applyAlignment="1" applyProtection="1">
      <alignment horizontal="center" vertical="center" wrapText="1"/>
      <protection locked="0"/>
    </xf>
    <xf numFmtId="0" fontId="23" fillId="8" borderId="16" xfId="0" applyFont="1" applyFill="1" applyBorder="1" applyAlignment="1" applyProtection="1">
      <alignment horizontal="center" vertical="center" wrapText="1"/>
      <protection locked="0"/>
    </xf>
    <xf numFmtId="0" fontId="24" fillId="4" borderId="36" xfId="0" applyFont="1" applyFill="1" applyBorder="1" applyAlignment="1">
      <alignment horizontal="center" vertical="center" wrapText="1"/>
    </xf>
    <xf numFmtId="0" fontId="24" fillId="4" borderId="37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28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4" fillId="4" borderId="38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167" fontId="0" fillId="0" borderId="0" xfId="0" applyNumberFormat="1"/>
    <xf numFmtId="165" fontId="0" fillId="0" borderId="0" xfId="2" applyNumberFormat="1" applyFont="1"/>
    <xf numFmtId="0" fontId="17" fillId="0" borderId="0" xfId="0" applyFont="1" applyAlignment="1" applyProtection="1">
      <alignment horizontal="left" vertical="center" wrapText="1"/>
      <protection locked="0"/>
    </xf>
    <xf numFmtId="3" fontId="3" fillId="3" borderId="2" xfId="0" applyNumberFormat="1" applyFont="1" applyFill="1" applyBorder="1" applyAlignment="1">
      <alignment horizontal="center" vertical="center" wrapText="1"/>
    </xf>
    <xf numFmtId="166" fontId="0" fillId="0" borderId="0" xfId="0" applyNumberFormat="1"/>
  </cellXfs>
  <cellStyles count="6">
    <cellStyle name="Hipervínculo" xfId="3" builtinId="8"/>
    <cellStyle name="Millares" xfId="1" builtinId="3"/>
    <cellStyle name="Normal" xfId="0" builtinId="0"/>
    <cellStyle name="Normal 2" xfId="4" xr:uid="{DF35387F-9BDA-4249-85AB-F1606D6AB1DB}"/>
    <cellStyle name="Porcentaje" xfId="2" builtinId="5"/>
    <cellStyle name="Porcentaje 2" xfId="5" xr:uid="{553C645A-9856-45AF-9C21-2737AA6BAD0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587919620283683"/>
          <c:y val="1.74291938997821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717663507495647"/>
          <c:y val="0.16464245220468518"/>
          <c:w val="0.76067352513411712"/>
          <c:h val="0.74545351113621994"/>
        </c:manualLayout>
      </c:layout>
      <c:pie3DChart>
        <c:varyColors val="1"/>
        <c:ser>
          <c:idx val="0"/>
          <c:order val="0"/>
          <c:tx>
            <c:strRef>
              <c:f>COBERTURA!$D$4</c:f>
              <c:strCache>
                <c:ptCount val="1"/>
                <c:pt idx="0">
                  <c:v>% COBERTURA</c:v>
                </c:pt>
              </c:strCache>
            </c:strRef>
          </c:tx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1-D756-4F0F-BA37-D755A7603E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3-D756-4F0F-BA37-D755A7603E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5-D756-4F0F-BA37-D755A7603E9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7-D756-4F0F-BA37-D755A7603E9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9-D756-4F0F-BA37-D755A7603E9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40000"/>
                      <a:satMod val="155000"/>
                    </a:schemeClr>
                  </a:gs>
                  <a:gs pos="65000">
                    <a:schemeClr val="accent6">
                      <a:shade val="85000"/>
                      <a:satMod val="155000"/>
                    </a:schemeClr>
                  </a:gs>
                  <a:gs pos="100000">
                    <a:schemeClr val="accent6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B-D756-4F0F-BA37-D755A7603E9E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1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1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D-D756-4F0F-BA37-D755A7603E9E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2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2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F-D756-4F0F-BA37-D755A7603E9E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3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3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1-D756-4F0F-BA37-D755A7603E9E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5E11A0F7-36FC-4580-8210-EC83C7D885A6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; </a:t>
                    </a:r>
                    <a:fld id="{A0E6E37F-1C62-47AE-9F73-3F65FF4914A4}" type="VALUE">
                      <a:rPr lang="en-US" b="1" baseline="0"/>
                      <a:pPr/>
                      <a:t>[VALOR]</a:t>
                    </a:fld>
                    <a:endParaRPr lang="en-US" b="1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756-4F0F-BA37-D755A7603E9E}"/>
                </c:ext>
              </c:extLst>
            </c:dLbl>
            <c:dLbl>
              <c:idx val="2"/>
              <c:layout>
                <c:manualLayout>
                  <c:x val="-1.3177442051706643E-3"/>
                  <c:y val="-0.1004536851194254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56-4F0F-BA37-D755A7603E9E}"/>
                </c:ext>
              </c:extLst>
            </c:dLbl>
            <c:dLbl>
              <c:idx val="3"/>
              <c:layout>
                <c:manualLayout>
                  <c:x val="-7.3528981337280669E-4"/>
                  <c:y val="-6.0731362828012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56-4F0F-BA37-D755A7603E9E}"/>
                </c:ext>
              </c:extLst>
            </c:dLbl>
            <c:dLbl>
              <c:idx val="4"/>
              <c:layout>
                <c:manualLayout>
                  <c:x val="-4.7118964004975873E-2"/>
                  <c:y val="-1.08049565699712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56-4F0F-BA37-D755A7603E9E}"/>
                </c:ext>
              </c:extLst>
            </c:dLbl>
            <c:dLbl>
              <c:idx val="5"/>
              <c:layout>
                <c:manualLayout>
                  <c:x val="-7.1500465237271008E-2"/>
                  <c:y val="-6.90079426346216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56-4F0F-BA37-D755A7603E9E}"/>
                </c:ext>
              </c:extLst>
            </c:dLbl>
            <c:dLbl>
              <c:idx val="6"/>
              <c:layout>
                <c:manualLayout>
                  <c:x val="1.0910364285785736E-2"/>
                  <c:y val="-6.9816272965879264E-2"/>
                </c:manualLayout>
              </c:layout>
              <c:tx>
                <c:rich>
                  <a:bodyPr/>
                  <a:lstStyle/>
                  <a:p>
                    <a:fld id="{63EB2CD3-834B-4D07-8800-266293178803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; </a:t>
                    </a:r>
                    <a:fld id="{42CA44D0-B868-4627-AEF2-367F73DEF92B}" type="VALUE">
                      <a:rPr lang="en-US" b="1" baseline="0"/>
                      <a:pPr/>
                      <a:t>[VALOR]</a:t>
                    </a:fld>
                    <a:endParaRPr lang="en-US" b="1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D756-4F0F-BA37-D755A7603E9E}"/>
                </c:ext>
              </c:extLst>
            </c:dLbl>
            <c:dLbl>
              <c:idx val="8"/>
              <c:layout>
                <c:manualLayout>
                  <c:x val="-2.2831407885037992E-2"/>
                  <c:y val="9.580795864569209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56-4F0F-BA37-D755A7603E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COBERTURA!$A$5:$A$12</c:f>
              <c:strCache>
                <c:ptCount val="8"/>
                <c:pt idx="0">
                  <c:v>TRANSPORTE AÉREO PASAJEROS REGULAR NACIONAL</c:v>
                </c:pt>
                <c:pt idx="1">
                  <c:v>TRANSPORTE AÉREO PASAJEROS REGULAR INTERNACIONAL</c:v>
                </c:pt>
                <c:pt idx="2">
                  <c:v>TRANSPORTE AÉREO CARGA NACIONAL</c:v>
                </c:pt>
                <c:pt idx="3">
                  <c:v>TRANSPORTE AÉREO CARGA INTERNACIONAL</c:v>
                </c:pt>
                <c:pt idx="4">
                  <c:v>TRANSPORTE AÉREO  COMERCIAL REGIONAL</c:v>
                </c:pt>
                <c:pt idx="5">
                  <c:v>TRANSPORTE AÉREO  NO REGULAR  -AEROTAXIS</c:v>
                </c:pt>
                <c:pt idx="6">
                  <c:v>TRABAJOS AÉREOS ESPECIALES - AVIACION AGRICOLA</c:v>
                </c:pt>
                <c:pt idx="7">
                  <c:v>TRABAJOS AÉREOS ESPECIALES: (Publicidad, aerofotografía, ambulancia, etc.)</c:v>
                </c:pt>
              </c:strCache>
            </c:strRef>
          </c:cat>
          <c:val>
            <c:numRef>
              <c:f>COBERTURA!$D$5:$D$12</c:f>
              <c:numCache>
                <c:formatCode>0%</c:formatCode>
                <c:ptCount val="8"/>
                <c:pt idx="0">
                  <c:v>0.875</c:v>
                </c:pt>
                <c:pt idx="1">
                  <c:v>0.70833333333333337</c:v>
                </c:pt>
                <c:pt idx="2">
                  <c:v>0.8571428571428571</c:v>
                </c:pt>
                <c:pt idx="3">
                  <c:v>0.81818181818181823</c:v>
                </c:pt>
                <c:pt idx="4">
                  <c:v>1</c:v>
                </c:pt>
                <c:pt idx="5">
                  <c:v>0.5714285714285714</c:v>
                </c:pt>
                <c:pt idx="6">
                  <c:v>0.54838709677419351</c:v>
                </c:pt>
                <c:pt idx="7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756-4F0F-BA37-D755A7603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Variación % I semestre 2020 - I semestre 2021</a:t>
            </a:r>
          </a:p>
        </c:rich>
      </c:tx>
      <c:layout>
        <c:manualLayout>
          <c:xMode val="edge"/>
          <c:yMode val="edge"/>
          <c:x val="0.16390395730923049"/>
          <c:y val="3.62140863778888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9927536231884056E-2"/>
          <c:y val="0.13034173612916591"/>
          <c:w val="0.96014492753623193"/>
          <c:h val="0.80257753165206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GRAFICAS!$E$30</c:f>
              <c:strCache>
                <c:ptCount val="1"/>
                <c:pt idx="0">
                  <c:v>VARIACIÓN 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1-1E81-41D2-8386-5D64DAA862C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3-1E81-41D2-8386-5D64DAA862C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5-1E81-41D2-8386-5D64DAA862C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7-1E81-41D2-8386-5D64DAA862C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9-1E81-41D2-8386-5D64DAA862C8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B-1E81-41D2-8386-5D64DAA862C8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D-1E81-41D2-8386-5D64DAA862C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F-1E81-41D2-8386-5D64DAA862C8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1-1E81-41D2-8386-5D64DAA862C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3-1E81-41D2-8386-5D64DAA862C8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5-1E81-41D2-8386-5D64DAA862C8}"/>
              </c:ext>
            </c:extLst>
          </c:dPt>
          <c:dLbls>
            <c:dLbl>
              <c:idx val="0"/>
              <c:layout>
                <c:manualLayout>
                  <c:x val="-2.3300429286289789E-3"/>
                  <c:y val="1.7447992946206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81-41D2-8386-5D64DAA862C8}"/>
                </c:ext>
              </c:extLst>
            </c:dLbl>
            <c:dLbl>
              <c:idx val="1"/>
              <c:layout>
                <c:manualLayout>
                  <c:x val="-1.4257788863010306E-3"/>
                  <c:y val="1.97380886428662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81-41D2-8386-5D64DAA862C8}"/>
                </c:ext>
              </c:extLst>
            </c:dLbl>
            <c:dLbl>
              <c:idx val="2"/>
              <c:layout>
                <c:manualLayout>
                  <c:x val="3.5987574028554316E-4"/>
                  <c:y val="-1.91164557176050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81-41D2-8386-5D64DAA862C8}"/>
                </c:ext>
              </c:extLst>
            </c:dLbl>
            <c:dLbl>
              <c:idx val="3"/>
              <c:layout>
                <c:manualLayout>
                  <c:x val="1.6156979017830347E-3"/>
                  <c:y val="9.374224512931526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81-41D2-8386-5D64DAA862C8}"/>
                </c:ext>
              </c:extLst>
            </c:dLbl>
            <c:dLbl>
              <c:idx val="4"/>
              <c:layout>
                <c:manualLayout>
                  <c:x val="1.4098367791620301E-4"/>
                  <c:y val="2.486531700462368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81-41D2-8386-5D64DAA862C8}"/>
                </c:ext>
              </c:extLst>
            </c:dLbl>
            <c:dLbl>
              <c:idx val="5"/>
              <c:layout>
                <c:manualLayout>
                  <c:x val="0"/>
                  <c:y val="4.42179932396181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81-41D2-8386-5D64DAA862C8}"/>
                </c:ext>
              </c:extLst>
            </c:dLbl>
            <c:dLbl>
              <c:idx val="6"/>
              <c:layout>
                <c:manualLayout>
                  <c:x val="-3.3802812215424725E-3"/>
                  <c:y val="2.48653170104130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E81-41D2-8386-5D64DAA862C8}"/>
                </c:ext>
              </c:extLst>
            </c:dLbl>
            <c:dLbl>
              <c:idx val="7"/>
              <c:layout>
                <c:manualLayout>
                  <c:x val="-1.1090161487999914E-3"/>
                  <c:y val="2.48653170104130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E81-41D2-8386-5D64DAA862C8}"/>
                </c:ext>
              </c:extLst>
            </c:dLbl>
            <c:dLbl>
              <c:idx val="8"/>
              <c:layout>
                <c:manualLayout>
                  <c:x val="-3.8683869540332119E-3"/>
                  <c:y val="2.48653170104130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E81-41D2-8386-5D64DAA862C8}"/>
                </c:ext>
              </c:extLst>
            </c:dLbl>
            <c:dLbl>
              <c:idx val="9"/>
              <c:layout>
                <c:manualLayout>
                  <c:x val="4.4376925710379805E-4"/>
                  <c:y val="1.366443574739084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E81-41D2-8386-5D64DAA862C8}"/>
                </c:ext>
              </c:extLst>
            </c:dLbl>
            <c:dLbl>
              <c:idx val="10"/>
              <c:layout>
                <c:manualLayout>
                  <c:x val="-3.3802812215424725E-3"/>
                  <c:y val="2.486531703357072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E81-41D2-8386-5D64DAA862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GRAFICAS!$A$31:$A$44</c15:sqref>
                  </c15:fullRef>
                </c:ext>
              </c:extLst>
              <c:f>(GRAFICAS!$A$31:$A$38,GRAFICAS!$A$40:$A$42)</c:f>
              <c:strCache>
                <c:ptCount val="11"/>
                <c:pt idx="0">
                  <c:v>Tripulación  </c:v>
                </c:pt>
                <c:pt idx="1">
                  <c:v>Seguros</c:v>
                </c:pt>
                <c:pt idx="2">
                  <c:v>Servicios Aeronaúticos </c:v>
                </c:pt>
                <c:pt idx="3">
                  <c:v>Mantenimiento </c:v>
                </c:pt>
                <c:pt idx="4">
                  <c:v>Servicio de Pasajeros</c:v>
                </c:pt>
                <c:pt idx="5">
                  <c:v>Combustible </c:v>
                </c:pt>
                <c:pt idx="6">
                  <c:v>Depreciación</c:v>
                </c:pt>
                <c:pt idx="7">
                  <c:v>Arriendo </c:v>
                </c:pt>
                <c:pt idx="8">
                  <c:v>Administración </c:v>
                </c:pt>
                <c:pt idx="9">
                  <c:v>Ventas</c:v>
                </c:pt>
                <c:pt idx="10">
                  <c:v>Financieros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GRAFICAS!$E$31:$E$44</c15:sqref>
                  </c15:fullRef>
                </c:ext>
              </c:extLst>
              <c:f>(GRAFICAS!$E$31:$E$38,GRAFICAS!$E$40:$E$42)</c:f>
              <c:numCache>
                <c:formatCode>0.0%</c:formatCode>
                <c:ptCount val="11"/>
                <c:pt idx="0">
                  <c:v>8.7276635946803349E-2</c:v>
                </c:pt>
                <c:pt idx="1">
                  <c:v>0.47774771992903631</c:v>
                </c:pt>
                <c:pt idx="2">
                  <c:v>6.214480496023933E-2</c:v>
                </c:pt>
                <c:pt idx="3">
                  <c:v>-4.6893158273668356E-2</c:v>
                </c:pt>
                <c:pt idx="4">
                  <c:v>-0.15154946620441279</c:v>
                </c:pt>
                <c:pt idx="5">
                  <c:v>-5.8366390903276E-2</c:v>
                </c:pt>
                <c:pt idx="6">
                  <c:v>-0.18186837553730295</c:v>
                </c:pt>
                <c:pt idx="7">
                  <c:v>-0.21338742915115061</c:v>
                </c:pt>
                <c:pt idx="8">
                  <c:v>1.9016013792123143E-2</c:v>
                </c:pt>
                <c:pt idx="9">
                  <c:v>0.12992924333562783</c:v>
                </c:pt>
                <c:pt idx="10">
                  <c:v>-0.3370039362873174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E81-41D2-8386-5D64DAA862C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755107792"/>
        <c:axId val="755108880"/>
      </c:barChart>
      <c:catAx>
        <c:axId val="7551077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high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108880"/>
        <c:crosses val="autoZero"/>
        <c:auto val="1"/>
        <c:lblAlgn val="ctr"/>
        <c:lblOffset val="100"/>
        <c:noMultiLvlLbl val="0"/>
      </c:catAx>
      <c:valAx>
        <c:axId val="7551088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10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Participación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GRAFICAS!$D$30</c:f>
              <c:strCache>
                <c:ptCount val="1"/>
                <c:pt idx="0">
                  <c:v>PARTICIPACIÓN %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1-40D7-42E0-AA0A-04D7DD2CA7A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3-40D7-42E0-AA0A-04D7DD2CA7A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5-40D7-42E0-AA0A-04D7DD2CA7A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7-40D7-42E0-AA0A-04D7DD2CA7A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9-40D7-42E0-AA0A-04D7DD2CA7A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40000"/>
                      <a:satMod val="155000"/>
                    </a:schemeClr>
                  </a:gs>
                  <a:gs pos="65000">
                    <a:schemeClr val="accent6">
                      <a:shade val="85000"/>
                      <a:satMod val="155000"/>
                    </a:schemeClr>
                  </a:gs>
                  <a:gs pos="100000">
                    <a:schemeClr val="accent6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B-40D7-42E0-AA0A-04D7DD2CA7AB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1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1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D-40D7-42E0-AA0A-04D7DD2CA7AB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2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2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F-40D7-42E0-AA0A-04D7DD2CA7AB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3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3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1-40D7-42E0-AA0A-04D7DD2CA7AB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4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4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3-40D7-42E0-AA0A-04D7DD2CA7AB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5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5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5-40D7-42E0-AA0A-04D7DD2CA7AB}"/>
              </c:ext>
            </c:extLst>
          </c:dPt>
          <c:dLbls>
            <c:dLbl>
              <c:idx val="0"/>
              <c:layout>
                <c:manualLayout>
                  <c:x val="-5.6862026196672875E-2"/>
                  <c:y val="-1.03876695659141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D7-42E0-AA0A-04D7DD2CA7AB}"/>
                </c:ext>
              </c:extLst>
            </c:dLbl>
            <c:dLbl>
              <c:idx val="1"/>
              <c:layout>
                <c:manualLayout>
                  <c:x val="-7.7745383867832843E-3"/>
                  <c:y val="-9.195404518153590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D7-42E0-AA0A-04D7DD2CA7AB}"/>
                </c:ext>
              </c:extLst>
            </c:dLbl>
            <c:dLbl>
              <c:idx val="2"/>
              <c:layout>
                <c:manualLayout>
                  <c:x val="-1.3605442176870748E-2"/>
                  <c:y val="2.50892147317620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D7-42E0-AA0A-04D7DD2CA7AB}"/>
                </c:ext>
              </c:extLst>
            </c:dLbl>
            <c:dLbl>
              <c:idx val="3"/>
              <c:layout>
                <c:manualLayout>
                  <c:x val="0"/>
                  <c:y val="-2.85209590058730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D7-42E0-AA0A-04D7DD2CA7AB}"/>
                </c:ext>
              </c:extLst>
            </c:dLbl>
            <c:dLbl>
              <c:idx val="4"/>
              <c:layout>
                <c:manualLayout>
                  <c:x val="0"/>
                  <c:y val="-0.1254212146912154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D7-42E0-AA0A-04D7DD2CA7AB}"/>
                </c:ext>
              </c:extLst>
            </c:dLbl>
            <c:dLbl>
              <c:idx val="5"/>
              <c:layout>
                <c:manualLayout>
                  <c:x val="3.9492248443113984E-2"/>
                  <c:y val="-6.74329664664595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D7-42E0-AA0A-04D7DD2CA7AB}"/>
                </c:ext>
              </c:extLst>
            </c:dLbl>
            <c:dLbl>
              <c:idx val="7"/>
              <c:layout>
                <c:manualLayout>
                  <c:x val="-1.7793591813042315E-2"/>
                  <c:y val="-4.691166127859775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0D7-42E0-AA0A-04D7DD2CA7AB}"/>
                </c:ext>
              </c:extLst>
            </c:dLbl>
            <c:dLbl>
              <c:idx val="10"/>
              <c:layout>
                <c:manualLayout>
                  <c:x val="3.3342668901081243E-2"/>
                  <c:y val="-9.506986335290996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0D7-42E0-AA0A-04D7DD2CA7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GRAFICAS!$A$31:$A$44</c15:sqref>
                  </c15:fullRef>
                </c:ext>
              </c:extLst>
              <c:f>(GRAFICAS!$A$31:$A$38,GRAFICAS!$A$40:$A$42)</c:f>
              <c:strCache>
                <c:ptCount val="11"/>
                <c:pt idx="0">
                  <c:v>Tripulación  </c:v>
                </c:pt>
                <c:pt idx="1">
                  <c:v>Seguros</c:v>
                </c:pt>
                <c:pt idx="2">
                  <c:v>Servicios Aeronaúticos </c:v>
                </c:pt>
                <c:pt idx="3">
                  <c:v>Mantenimiento </c:v>
                </c:pt>
                <c:pt idx="4">
                  <c:v>Servicio de Pasajeros</c:v>
                </c:pt>
                <c:pt idx="5">
                  <c:v>Combustible </c:v>
                </c:pt>
                <c:pt idx="6">
                  <c:v>Depreciación</c:v>
                </c:pt>
                <c:pt idx="7">
                  <c:v>Arriendo </c:v>
                </c:pt>
                <c:pt idx="8">
                  <c:v>Administración </c:v>
                </c:pt>
                <c:pt idx="9">
                  <c:v>Ventas</c:v>
                </c:pt>
                <c:pt idx="10">
                  <c:v>Financieros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GRAFICAS!$D$31:$D$44</c15:sqref>
                  </c15:fullRef>
                </c:ext>
              </c:extLst>
              <c:f>(GRAFICAS!$D$31:$D$38,GRAFICAS!$D$40:$D$42)</c:f>
              <c:numCache>
                <c:formatCode>0.0%</c:formatCode>
                <c:ptCount val="11"/>
                <c:pt idx="0">
                  <c:v>0.10996319233519887</c:v>
                </c:pt>
                <c:pt idx="1">
                  <c:v>1.2572430113370545E-2</c:v>
                </c:pt>
                <c:pt idx="2">
                  <c:v>9.880375098226174E-2</c:v>
                </c:pt>
                <c:pt idx="3">
                  <c:v>0.13915132441423494</c:v>
                </c:pt>
                <c:pt idx="4">
                  <c:v>1.817141420482243E-2</c:v>
                </c:pt>
                <c:pt idx="5">
                  <c:v>0.2040279128999396</c:v>
                </c:pt>
                <c:pt idx="6">
                  <c:v>4.2650024758239022E-2</c:v>
                </c:pt>
                <c:pt idx="7">
                  <c:v>0.11927544837196979</c:v>
                </c:pt>
                <c:pt idx="8">
                  <c:v>0.12130845482265146</c:v>
                </c:pt>
                <c:pt idx="9">
                  <c:v>0.10221683058071969</c:v>
                </c:pt>
                <c:pt idx="10">
                  <c:v>3.1859216516592029E-2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6-40D7-42E0-AA0A-04D7DD2CA7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6A42A404-B2A4-43B0-8850-C05E574B7BE6}" type="presOf" srcId="{68F7D726-AF0A-4AF7-9546-A7EDBD1F3B11}" destId="{96B3249A-9A0B-43AB-8EDB-F95E519C1FB5}" srcOrd="0" destOrd="0" presId="urn:microsoft.com/office/officeart/2005/8/layout/arrow6"/>
    <dgm:cxn modelId="{C4ECF12D-802E-4941-A2A4-2235B704FCD1}" type="presOf" srcId="{0F8C2BCC-AA10-4984-8155-700AB3494C7E}" destId="{10ABE0D2-B663-4ECD-81F0-F5199053308E}" srcOrd="0" destOrd="0" presId="urn:microsoft.com/office/officeart/2005/8/layout/arrow6"/>
    <dgm:cxn modelId="{01F7DC42-FEF1-48D3-86E7-6CEEC22F9C04}" type="presOf" srcId="{E74D16AB-5F8F-4E8F-BC84-5572B0FB785A}" destId="{6C04C486-E73C-44D2-8447-1F2617F66B56}" srcOrd="0" destOrd="0" presId="urn:microsoft.com/office/officeart/2005/8/layout/arrow6"/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48A7A838-A22F-4940-8A8D-781234703490}" type="presParOf" srcId="{6C04C486-E73C-44D2-8447-1F2617F66B56}" destId="{6E188A49-09A8-4F2B-828D-D1856F63D85D}" srcOrd="0" destOrd="0" presId="urn:microsoft.com/office/officeart/2005/8/layout/arrow6"/>
    <dgm:cxn modelId="{182AC009-4403-41BF-934F-E056825543C7}" type="presParOf" srcId="{6C04C486-E73C-44D2-8447-1F2617F66B56}" destId="{10ABE0D2-B663-4ECD-81F0-F5199053308E}" srcOrd="1" destOrd="0" presId="urn:microsoft.com/office/officeart/2005/8/layout/arrow6"/>
    <dgm:cxn modelId="{E93B0AFF-15DC-487A-8DB1-A738ECD720D3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D3BFB3CE-2905-4DD3-8121-2E93B91E072D}" type="presOf" srcId="{E74D16AB-5F8F-4E8F-BC84-5572B0FB785A}" destId="{6C04C486-E73C-44D2-8447-1F2617F66B56}" srcOrd="0" destOrd="0" presId="urn:microsoft.com/office/officeart/2005/8/layout/arrow6"/>
    <dgm:cxn modelId="{9ED53EE4-B171-4636-9D99-1391B42ECD4C}" type="presOf" srcId="{68F7D726-AF0A-4AF7-9546-A7EDBD1F3B11}" destId="{96B3249A-9A0B-43AB-8EDB-F95E519C1FB5}" srcOrd="0" destOrd="0" presId="urn:microsoft.com/office/officeart/2005/8/layout/arrow6"/>
    <dgm:cxn modelId="{C02A1CFD-86E8-433E-8EFB-0A64E4667B09}" type="presOf" srcId="{0F8C2BCC-AA10-4984-8155-700AB3494C7E}" destId="{10ABE0D2-B663-4ECD-81F0-F5199053308E}" srcOrd="0" destOrd="0" presId="urn:microsoft.com/office/officeart/2005/8/layout/arrow6"/>
    <dgm:cxn modelId="{B5F4BA79-D061-4F92-A5F8-41BBAF32F8AB}" type="presParOf" srcId="{6C04C486-E73C-44D2-8447-1F2617F66B56}" destId="{6E188A49-09A8-4F2B-828D-D1856F63D85D}" srcOrd="0" destOrd="0" presId="urn:microsoft.com/office/officeart/2005/8/layout/arrow6"/>
    <dgm:cxn modelId="{9329588E-590B-473C-97CA-8C04CAF05907}" type="presParOf" srcId="{6C04C486-E73C-44D2-8447-1F2617F66B56}" destId="{10ABE0D2-B663-4ECD-81F0-F5199053308E}" srcOrd="1" destOrd="0" presId="urn:microsoft.com/office/officeart/2005/8/layout/arrow6"/>
    <dgm:cxn modelId="{44BEF34C-1625-4243-873E-CCFED4B88335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7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A972822E-36EE-4DAC-84C3-99917CE43510}" type="presOf" srcId="{0F8C2BCC-AA10-4984-8155-700AB3494C7E}" destId="{10ABE0D2-B663-4ECD-81F0-F5199053308E}" srcOrd="0" destOrd="0" presId="urn:microsoft.com/office/officeart/2005/8/layout/arrow6"/>
    <dgm:cxn modelId="{28CFF940-33A4-467A-9839-0471E482556F}" type="presOf" srcId="{E74D16AB-5F8F-4E8F-BC84-5572B0FB785A}" destId="{6C04C486-E73C-44D2-8447-1F2617F66B56}" srcOrd="0" destOrd="0" presId="urn:microsoft.com/office/officeart/2005/8/layout/arrow6"/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B6C2B6FE-57D0-4BF4-AAA6-0097CF1BAC7E}" type="presOf" srcId="{68F7D726-AF0A-4AF7-9546-A7EDBD1F3B11}" destId="{96B3249A-9A0B-43AB-8EDB-F95E519C1FB5}" srcOrd="0" destOrd="0" presId="urn:microsoft.com/office/officeart/2005/8/layout/arrow6"/>
    <dgm:cxn modelId="{88793D64-FFE2-48FE-A178-17344B72E725}" type="presParOf" srcId="{6C04C486-E73C-44D2-8447-1F2617F66B56}" destId="{6E188A49-09A8-4F2B-828D-D1856F63D85D}" srcOrd="0" destOrd="0" presId="urn:microsoft.com/office/officeart/2005/8/layout/arrow6"/>
    <dgm:cxn modelId="{C4F07AA1-BCF9-4E3E-BB22-8F8DBD9F5A0D}" type="presParOf" srcId="{6C04C486-E73C-44D2-8447-1F2617F66B56}" destId="{10ABE0D2-B663-4ECD-81F0-F5199053308E}" srcOrd="1" destOrd="0" presId="urn:microsoft.com/office/officeart/2005/8/layout/arrow6"/>
    <dgm:cxn modelId="{6DAD2D65-F729-4C4D-AE97-34494E008101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8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426244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539591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539591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643223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643223"/>
        <a:ext cx="631507" cy="317373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335756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449104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449104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552736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552736"/>
        <a:ext cx="631507" cy="317373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199761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313108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313108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416740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416740"/>
        <a:ext cx="631507" cy="31737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hyperlink" Target="#CONTENIDO!A1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Data" Target="../diagrams/data2.xml"/><Relationship Id="rId7" Type="http://schemas.microsoft.com/office/2007/relationships/diagramDrawing" Target="../diagrams/drawing2.xml"/><Relationship Id="rId2" Type="http://schemas.openxmlformats.org/officeDocument/2006/relationships/hyperlink" Target="#CONTENIDO!A1"/><Relationship Id="rId1" Type="http://schemas.openxmlformats.org/officeDocument/2006/relationships/chart" Target="../charts/chart1.xml"/><Relationship Id="rId6" Type="http://schemas.openxmlformats.org/officeDocument/2006/relationships/diagramColors" Target="../diagrams/colors2.xml"/><Relationship Id="rId5" Type="http://schemas.openxmlformats.org/officeDocument/2006/relationships/diagramQuickStyle" Target="../diagrams/quickStyle2.xml"/><Relationship Id="rId4" Type="http://schemas.openxmlformats.org/officeDocument/2006/relationships/diagramLayout" Target="../diagrams/layout2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07/relationships/diagramDrawing" Target="../diagrams/drawing3.xml"/><Relationship Id="rId3" Type="http://schemas.openxmlformats.org/officeDocument/2006/relationships/hyperlink" Target="#CONTENIDO!A1"/><Relationship Id="rId7" Type="http://schemas.openxmlformats.org/officeDocument/2006/relationships/diagramColors" Target="../diagrams/colors3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diagramQuickStyle" Target="../diagrams/quickStyle3.xml"/><Relationship Id="rId5" Type="http://schemas.openxmlformats.org/officeDocument/2006/relationships/diagramLayout" Target="../diagrams/layout3.xml"/><Relationship Id="rId4" Type="http://schemas.openxmlformats.org/officeDocument/2006/relationships/diagramData" Target="../diagrams/data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400050</xdr:colOff>
      <xdr:row>11</xdr:row>
      <xdr:rowOff>42863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498688-2D7A-41B8-BC97-646C94EFC3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1</xdr:row>
      <xdr:rowOff>19050</xdr:rowOff>
    </xdr:from>
    <xdr:to>
      <xdr:col>14</xdr:col>
      <xdr:colOff>666750</xdr:colOff>
      <xdr:row>17</xdr:row>
      <xdr:rowOff>47625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6521259F-6516-4844-A765-10AC002C4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714375</xdr:colOff>
      <xdr:row>1</xdr:row>
      <xdr:rowOff>28575</xdr:rowOff>
    </xdr:from>
    <xdr:to>
      <xdr:col>17</xdr:col>
      <xdr:colOff>47625</xdr:colOff>
      <xdr:row>5</xdr:row>
      <xdr:rowOff>157163</xdr:rowOff>
    </xdr:to>
    <xdr:graphicFrame macro="">
      <xdr:nvGraphicFramePr>
        <xdr:cNvPr id="3" name="Diagram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E814D24-9764-4C77-A9A6-81E75EF78B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3" r:lo="rId4" r:qs="rId5" r:cs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11641</xdr:colOff>
      <xdr:row>2</xdr:row>
      <xdr:rowOff>142875</xdr:rowOff>
    </xdr:from>
    <xdr:to>
      <xdr:col>16</xdr:col>
      <xdr:colOff>85725</xdr:colOff>
      <xdr:row>26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3EF5BA-B2F7-4796-81D1-D60CD1D69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159809</xdr:rowOff>
    </xdr:from>
    <xdr:to>
      <xdr:col>6</xdr:col>
      <xdr:colOff>9525</xdr:colOff>
      <xdr:row>25</xdr:row>
      <xdr:rowOff>102658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8C1CA98-18CA-433B-BB79-E7D8A1161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761999</xdr:colOff>
      <xdr:row>27</xdr:row>
      <xdr:rowOff>0</xdr:rowOff>
    </xdr:from>
    <xdr:to>
      <xdr:col>14</xdr:col>
      <xdr:colOff>752475</xdr:colOff>
      <xdr:row>42</xdr:row>
      <xdr:rowOff>19050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AF5FDA9-032B-4E27-B315-8FE13B005760}"/>
            </a:ext>
          </a:extLst>
        </xdr:cNvPr>
        <xdr:cNvSpPr txBox="1"/>
      </xdr:nvSpPr>
      <xdr:spPr>
        <a:xfrm>
          <a:off x="7305674" y="4533900"/>
          <a:ext cx="6086476" cy="2657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COSTOS TOTALES tuvieron una variación negativa del</a:t>
          </a:r>
          <a:r>
            <a:rPr lang="es-CO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40</a:t>
          </a:r>
          <a:r>
            <a:rPr lang="es-C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 en relación al I semestre del 2020</a:t>
          </a:r>
          <a:endParaRPr lang="es-C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C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O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COSTOS DIRECTOS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Representaron un 74% de paticipación y una variación porcentual de -5%, indicando un decrecimento de $1.036.066 pesos promedio. Reflejando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una leve recuperación respecto al mismo periodo de 2020, ademas se refleja una disminución en el arrendamiento de un -21%, los seguros tuvieron un aumento del 48%. </a:t>
          </a:r>
        </a:p>
        <a:p>
          <a:endParaRPr lang="es-C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relación a los </a:t>
          </a:r>
          <a:r>
            <a:rPr lang="es-CO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COSTOS INDIRECTOS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estos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tuvieron una participación del 26%, con una variación negativa -1%, estos debido a 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disminución en los costos financieros de un -34%, y variaciones sgnificativas en los gastos de ventas y un aumento leve del 2% en los gastos de administración.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O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puede evidenciar que las horas bloque disminuyeron en un -39% frente al -83% del I semestre de 2020, en donde con esta cifra se evidencia una recuperación del sector en cuanto a las operaciones al igual que la recuperación de flota que paso de un -36% a un -6.5%</a:t>
          </a:r>
          <a:r>
            <a:rPr lang="es-C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s-CO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esto  acorde al aumento en la demanda de pasajeros y la reactivación de la operación.</a:t>
          </a:r>
        </a:p>
      </xdr:txBody>
    </xdr:sp>
    <xdr:clientData/>
  </xdr:twoCellAnchor>
  <xdr:twoCellAnchor>
    <xdr:from>
      <xdr:col>16</xdr:col>
      <xdr:colOff>709084</xdr:colOff>
      <xdr:row>1</xdr:row>
      <xdr:rowOff>0</xdr:rowOff>
    </xdr:from>
    <xdr:to>
      <xdr:col>19</xdr:col>
      <xdr:colOff>42334</xdr:colOff>
      <xdr:row>6</xdr:row>
      <xdr:rowOff>132822</xdr:rowOff>
    </xdr:to>
    <xdr:graphicFrame macro="">
      <xdr:nvGraphicFramePr>
        <xdr:cNvPr id="5" name="Diagrama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DD2AB12-706C-4FD7-863B-76630A86A3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4" r:lo="rId5" r:qs="rId6" r:cs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BC31-2FB3-4FE9-8D9C-E08A563AF955}">
  <dimension ref="A1:B14"/>
  <sheetViews>
    <sheetView tabSelected="1" workbookViewId="0">
      <selection sqref="A1:B1"/>
    </sheetView>
  </sheetViews>
  <sheetFormatPr baseColWidth="10" defaultRowHeight="15" x14ac:dyDescent="0.25"/>
  <cols>
    <col min="1" max="1" width="11.42578125" style="40"/>
    <col min="2" max="2" width="121.85546875" style="40" customWidth="1"/>
    <col min="3" max="257" width="11.42578125" style="40"/>
    <col min="258" max="258" width="121.85546875" style="40" customWidth="1"/>
    <col min="259" max="513" width="11.42578125" style="40"/>
    <col min="514" max="514" width="121.85546875" style="40" customWidth="1"/>
    <col min="515" max="769" width="11.42578125" style="40"/>
    <col min="770" max="770" width="121.85546875" style="40" customWidth="1"/>
    <col min="771" max="1025" width="11.42578125" style="40"/>
    <col min="1026" max="1026" width="121.85546875" style="40" customWidth="1"/>
    <col min="1027" max="1281" width="11.42578125" style="40"/>
    <col min="1282" max="1282" width="121.85546875" style="40" customWidth="1"/>
    <col min="1283" max="1537" width="11.42578125" style="40"/>
    <col min="1538" max="1538" width="121.85546875" style="40" customWidth="1"/>
    <col min="1539" max="1793" width="11.42578125" style="40"/>
    <col min="1794" max="1794" width="121.85546875" style="40" customWidth="1"/>
    <col min="1795" max="2049" width="11.42578125" style="40"/>
    <col min="2050" max="2050" width="121.85546875" style="40" customWidth="1"/>
    <col min="2051" max="2305" width="11.42578125" style="40"/>
    <col min="2306" max="2306" width="121.85546875" style="40" customWidth="1"/>
    <col min="2307" max="2561" width="11.42578125" style="40"/>
    <col min="2562" max="2562" width="121.85546875" style="40" customWidth="1"/>
    <col min="2563" max="2817" width="11.42578125" style="40"/>
    <col min="2818" max="2818" width="121.85546875" style="40" customWidth="1"/>
    <col min="2819" max="3073" width="11.42578125" style="40"/>
    <col min="3074" max="3074" width="121.85546875" style="40" customWidth="1"/>
    <col min="3075" max="3329" width="11.42578125" style="40"/>
    <col min="3330" max="3330" width="121.85546875" style="40" customWidth="1"/>
    <col min="3331" max="3585" width="11.42578125" style="40"/>
    <col min="3586" max="3586" width="121.85546875" style="40" customWidth="1"/>
    <col min="3587" max="3841" width="11.42578125" style="40"/>
    <col min="3842" max="3842" width="121.85546875" style="40" customWidth="1"/>
    <col min="3843" max="4097" width="11.42578125" style="40"/>
    <col min="4098" max="4098" width="121.85546875" style="40" customWidth="1"/>
    <col min="4099" max="4353" width="11.42578125" style="40"/>
    <col min="4354" max="4354" width="121.85546875" style="40" customWidth="1"/>
    <col min="4355" max="4609" width="11.42578125" style="40"/>
    <col min="4610" max="4610" width="121.85546875" style="40" customWidth="1"/>
    <col min="4611" max="4865" width="11.42578125" style="40"/>
    <col min="4866" max="4866" width="121.85546875" style="40" customWidth="1"/>
    <col min="4867" max="5121" width="11.42578125" style="40"/>
    <col min="5122" max="5122" width="121.85546875" style="40" customWidth="1"/>
    <col min="5123" max="5377" width="11.42578125" style="40"/>
    <col min="5378" max="5378" width="121.85546875" style="40" customWidth="1"/>
    <col min="5379" max="5633" width="11.42578125" style="40"/>
    <col min="5634" max="5634" width="121.85546875" style="40" customWidth="1"/>
    <col min="5635" max="5889" width="11.42578125" style="40"/>
    <col min="5890" max="5890" width="121.85546875" style="40" customWidth="1"/>
    <col min="5891" max="6145" width="11.42578125" style="40"/>
    <col min="6146" max="6146" width="121.85546875" style="40" customWidth="1"/>
    <col min="6147" max="6401" width="11.42578125" style="40"/>
    <col min="6402" max="6402" width="121.85546875" style="40" customWidth="1"/>
    <col min="6403" max="6657" width="11.42578125" style="40"/>
    <col min="6658" max="6658" width="121.85546875" style="40" customWidth="1"/>
    <col min="6659" max="6913" width="11.42578125" style="40"/>
    <col min="6914" max="6914" width="121.85546875" style="40" customWidth="1"/>
    <col min="6915" max="7169" width="11.42578125" style="40"/>
    <col min="7170" max="7170" width="121.85546875" style="40" customWidth="1"/>
    <col min="7171" max="7425" width="11.42578125" style="40"/>
    <col min="7426" max="7426" width="121.85546875" style="40" customWidth="1"/>
    <col min="7427" max="7681" width="11.42578125" style="40"/>
    <col min="7682" max="7682" width="121.85546875" style="40" customWidth="1"/>
    <col min="7683" max="7937" width="11.42578125" style="40"/>
    <col min="7938" max="7938" width="121.85546875" style="40" customWidth="1"/>
    <col min="7939" max="8193" width="11.42578125" style="40"/>
    <col min="8194" max="8194" width="121.85546875" style="40" customWidth="1"/>
    <col min="8195" max="8449" width="11.42578125" style="40"/>
    <col min="8450" max="8450" width="121.85546875" style="40" customWidth="1"/>
    <col min="8451" max="8705" width="11.42578125" style="40"/>
    <col min="8706" max="8706" width="121.85546875" style="40" customWidth="1"/>
    <col min="8707" max="8961" width="11.42578125" style="40"/>
    <col min="8962" max="8962" width="121.85546875" style="40" customWidth="1"/>
    <col min="8963" max="9217" width="11.42578125" style="40"/>
    <col min="9218" max="9218" width="121.85546875" style="40" customWidth="1"/>
    <col min="9219" max="9473" width="11.42578125" style="40"/>
    <col min="9474" max="9474" width="121.85546875" style="40" customWidth="1"/>
    <col min="9475" max="9729" width="11.42578125" style="40"/>
    <col min="9730" max="9730" width="121.85546875" style="40" customWidth="1"/>
    <col min="9731" max="9985" width="11.42578125" style="40"/>
    <col min="9986" max="9986" width="121.85546875" style="40" customWidth="1"/>
    <col min="9987" max="10241" width="11.42578125" style="40"/>
    <col min="10242" max="10242" width="121.85546875" style="40" customWidth="1"/>
    <col min="10243" max="10497" width="11.42578125" style="40"/>
    <col min="10498" max="10498" width="121.85546875" style="40" customWidth="1"/>
    <col min="10499" max="10753" width="11.42578125" style="40"/>
    <col min="10754" max="10754" width="121.85546875" style="40" customWidth="1"/>
    <col min="10755" max="11009" width="11.42578125" style="40"/>
    <col min="11010" max="11010" width="121.85546875" style="40" customWidth="1"/>
    <col min="11011" max="11265" width="11.42578125" style="40"/>
    <col min="11266" max="11266" width="121.85546875" style="40" customWidth="1"/>
    <col min="11267" max="11521" width="11.42578125" style="40"/>
    <col min="11522" max="11522" width="121.85546875" style="40" customWidth="1"/>
    <col min="11523" max="11777" width="11.42578125" style="40"/>
    <col min="11778" max="11778" width="121.85546875" style="40" customWidth="1"/>
    <col min="11779" max="12033" width="11.42578125" style="40"/>
    <col min="12034" max="12034" width="121.85546875" style="40" customWidth="1"/>
    <col min="12035" max="12289" width="11.42578125" style="40"/>
    <col min="12290" max="12290" width="121.85546875" style="40" customWidth="1"/>
    <col min="12291" max="12545" width="11.42578125" style="40"/>
    <col min="12546" max="12546" width="121.85546875" style="40" customWidth="1"/>
    <col min="12547" max="12801" width="11.42578125" style="40"/>
    <col min="12802" max="12802" width="121.85546875" style="40" customWidth="1"/>
    <col min="12803" max="13057" width="11.42578125" style="40"/>
    <col min="13058" max="13058" width="121.85546875" style="40" customWidth="1"/>
    <col min="13059" max="13313" width="11.42578125" style="40"/>
    <col min="13314" max="13314" width="121.85546875" style="40" customWidth="1"/>
    <col min="13315" max="13569" width="11.42578125" style="40"/>
    <col min="13570" max="13570" width="121.85546875" style="40" customWidth="1"/>
    <col min="13571" max="13825" width="11.42578125" style="40"/>
    <col min="13826" max="13826" width="121.85546875" style="40" customWidth="1"/>
    <col min="13827" max="14081" width="11.42578125" style="40"/>
    <col min="14082" max="14082" width="121.85546875" style="40" customWidth="1"/>
    <col min="14083" max="14337" width="11.42578125" style="40"/>
    <col min="14338" max="14338" width="121.85546875" style="40" customWidth="1"/>
    <col min="14339" max="14593" width="11.42578125" style="40"/>
    <col min="14594" max="14594" width="121.85546875" style="40" customWidth="1"/>
    <col min="14595" max="14849" width="11.42578125" style="40"/>
    <col min="14850" max="14850" width="121.85546875" style="40" customWidth="1"/>
    <col min="14851" max="15105" width="11.42578125" style="40"/>
    <col min="15106" max="15106" width="121.85546875" style="40" customWidth="1"/>
    <col min="15107" max="15361" width="11.42578125" style="40"/>
    <col min="15362" max="15362" width="121.85546875" style="40" customWidth="1"/>
    <col min="15363" max="15617" width="11.42578125" style="40"/>
    <col min="15618" max="15618" width="121.85546875" style="40" customWidth="1"/>
    <col min="15619" max="15873" width="11.42578125" style="40"/>
    <col min="15874" max="15874" width="121.85546875" style="40" customWidth="1"/>
    <col min="15875" max="16129" width="11.42578125" style="40"/>
    <col min="16130" max="16130" width="121.85546875" style="40" customWidth="1"/>
    <col min="16131" max="16384" width="11.42578125" style="40"/>
  </cols>
  <sheetData>
    <row r="1" spans="1:2" ht="24" thickBot="1" x14ac:dyDescent="0.4">
      <c r="A1" s="49" t="s">
        <v>326</v>
      </c>
      <c r="B1" s="48"/>
    </row>
    <row r="2" spans="1:2" ht="15.75" thickBot="1" x14ac:dyDescent="0.3"/>
    <row r="3" spans="1:2" ht="24" thickBot="1" x14ac:dyDescent="0.4">
      <c r="A3" s="47" t="s">
        <v>494</v>
      </c>
      <c r="B3" s="46"/>
    </row>
    <row r="4" spans="1:2" ht="15.75" thickBot="1" x14ac:dyDescent="0.3"/>
    <row r="5" spans="1:2" ht="24" thickBot="1" x14ac:dyDescent="0.4">
      <c r="A5" s="45" t="s">
        <v>325</v>
      </c>
      <c r="B5" s="45" t="s">
        <v>324</v>
      </c>
    </row>
    <row r="6" spans="1:2" ht="20.25" x14ac:dyDescent="0.3">
      <c r="A6" s="42">
        <v>1</v>
      </c>
      <c r="B6" s="44" t="s">
        <v>323</v>
      </c>
    </row>
    <row r="7" spans="1:2" ht="21" thickBot="1" x14ac:dyDescent="0.35">
      <c r="A7" s="43">
        <v>2</v>
      </c>
      <c r="B7" s="41" t="s">
        <v>322</v>
      </c>
    </row>
    <row r="8" spans="1:2" ht="20.25" x14ac:dyDescent="0.3">
      <c r="A8" s="42">
        <v>3</v>
      </c>
      <c r="B8" s="41" t="s">
        <v>495</v>
      </c>
    </row>
    <row r="9" spans="1:2" ht="21" thickBot="1" x14ac:dyDescent="0.35">
      <c r="A9" s="43">
        <v>4</v>
      </c>
      <c r="B9" s="41" t="s">
        <v>321</v>
      </c>
    </row>
    <row r="10" spans="1:2" ht="20.25" x14ac:dyDescent="0.3">
      <c r="A10" s="42">
        <v>5</v>
      </c>
      <c r="B10" s="41" t="s">
        <v>320</v>
      </c>
    </row>
    <row r="11" spans="1:2" ht="21" thickBot="1" x14ac:dyDescent="0.35">
      <c r="A11" s="43">
        <v>6</v>
      </c>
      <c r="B11" s="41" t="s">
        <v>289</v>
      </c>
    </row>
    <row r="12" spans="1:2" ht="20.25" x14ac:dyDescent="0.3">
      <c r="A12" s="42">
        <v>7</v>
      </c>
      <c r="B12" s="41" t="s">
        <v>319</v>
      </c>
    </row>
    <row r="13" spans="1:2" ht="21" thickBot="1" x14ac:dyDescent="0.35">
      <c r="A13" s="43">
        <v>8</v>
      </c>
      <c r="B13" s="41" t="s">
        <v>318</v>
      </c>
    </row>
    <row r="14" spans="1:2" ht="20.25" x14ac:dyDescent="0.3">
      <c r="A14" s="42">
        <v>9</v>
      </c>
      <c r="B14" s="41" t="s">
        <v>317</v>
      </c>
    </row>
  </sheetData>
  <mergeCells count="2">
    <mergeCell ref="A1:B1"/>
    <mergeCell ref="A3:B3"/>
  </mergeCells>
  <hyperlinks>
    <hyperlink ref="B6" location="'Empresa por tipo de aeronave'!A1" display="RELACION EMPRESA - TIPO DE AERONAVE" xr:uid="{1BC8CCDD-0A85-4E2A-8B80-D84A6B1B3D2B}"/>
    <hyperlink ref="B14" location="'Aviación Agricola'!A1" display="TRABAJOS AEREOS ESPECIALES - AVIACION AGRICOLA" xr:uid="{5C597854-0555-4D2B-ABBC-758CFD35AB5C}"/>
    <hyperlink ref="B13" location="'Trabajos Aereos Especiales'!A1" display="TRABAJOS AEREOS ESPECIALES" xr:uid="{FF1CFA24-47C6-4415-B8F2-30ACC9638E08}"/>
    <hyperlink ref="B12" location="AEROTAXIS!A1" display="EMPRESAS DE TRANSPORTE AEREO- AEROTAXIS" xr:uid="{DD562DCE-A07F-46EA-9837-A9C6E3686C17}"/>
    <hyperlink ref="B11" location="'COMERCIAL REGIONAL'!A1" display="EMPRESAS DE TRANSPORTE AEREO COMERCIAL REGIONAL" xr:uid="{520A0F1E-5D5C-48F8-ADC8-EF198C4C7D87}"/>
    <hyperlink ref="B10" location="'Carga Nacional'!A1" display="EMPRESAS DE TRANSPORTE AEREO CARGA NACIONAL" xr:uid="{6639A631-8FB9-4F00-9273-2A33A3609264}"/>
    <hyperlink ref="B9" location="'PAX Regular Nacional '!A1" display="EMPRESAS DE TRANSPORTE AEREO PASAJEROS NACIONAL REGULAR " xr:uid="{D198116C-3319-4755-9DEC-2DECCC658834}"/>
    <hyperlink ref="B7" location="Cobertura!A1" display="COBERTURA" xr:uid="{47FAE7A4-9A8C-4760-8D6F-990ED0475022}"/>
    <hyperlink ref="B8" location="Graficas!A1" display="COMPARATIVO EMPRESAS REGULARES NACIONALES II SEMESTRE 2015 - 2016" xr:uid="{F310F39C-A563-4F46-9438-E74DF2FE4F15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07C2B-81FA-47E7-85B8-1EC3EA40C9CE}">
  <dimension ref="A1:J36"/>
  <sheetViews>
    <sheetView workbookViewId="0">
      <selection sqref="A1:J1"/>
    </sheetView>
  </sheetViews>
  <sheetFormatPr baseColWidth="10" defaultRowHeight="12.75" x14ac:dyDescent="0.2"/>
  <cols>
    <col min="1" max="1" width="27.140625" style="2" bestFit="1" customWidth="1"/>
    <col min="2" max="16384" width="11.42578125" style="3"/>
  </cols>
  <sheetData>
    <row r="1" spans="1:10" ht="15" x14ac:dyDescent="0.2">
      <c r="A1" s="11" t="s">
        <v>311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" x14ac:dyDescent="0.2">
      <c r="A2" s="12" t="s">
        <v>270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63.75" x14ac:dyDescent="0.2">
      <c r="A3" s="19" t="s">
        <v>267</v>
      </c>
      <c r="B3" s="19" t="s">
        <v>28</v>
      </c>
      <c r="C3" s="19" t="s">
        <v>312</v>
      </c>
      <c r="D3" s="19" t="s">
        <v>313</v>
      </c>
      <c r="E3" s="19" t="s">
        <v>314</v>
      </c>
      <c r="F3" s="19" t="s">
        <v>14</v>
      </c>
      <c r="G3" s="19" t="s">
        <v>315</v>
      </c>
      <c r="H3" s="19" t="s">
        <v>31</v>
      </c>
      <c r="I3" s="19" t="s">
        <v>4</v>
      </c>
      <c r="J3" s="19" t="s">
        <v>316</v>
      </c>
    </row>
    <row r="4" spans="1:10" x14ac:dyDescent="0.2">
      <c r="A4" s="19" t="s">
        <v>268</v>
      </c>
      <c r="B4" s="19" t="s">
        <v>30</v>
      </c>
      <c r="C4" s="19" t="s">
        <v>10</v>
      </c>
      <c r="D4" s="19" t="s">
        <v>27</v>
      </c>
      <c r="E4" s="19" t="s">
        <v>13</v>
      </c>
      <c r="F4" s="19" t="s">
        <v>16</v>
      </c>
      <c r="G4" s="19" t="s">
        <v>8</v>
      </c>
      <c r="H4" s="19" t="s">
        <v>33</v>
      </c>
      <c r="I4" s="19" t="s">
        <v>7</v>
      </c>
      <c r="J4" s="19" t="s">
        <v>9</v>
      </c>
    </row>
    <row r="5" spans="1:10" x14ac:dyDescent="0.2">
      <c r="A5" s="14" t="s">
        <v>250</v>
      </c>
      <c r="B5" s="13">
        <v>190497</v>
      </c>
      <c r="C5" s="13">
        <v>886532.6</v>
      </c>
      <c r="D5" s="13">
        <v>139363.5</v>
      </c>
      <c r="E5" s="13">
        <v>238883.5</v>
      </c>
      <c r="F5" s="13">
        <v>0</v>
      </c>
      <c r="G5" s="13">
        <v>216249.5</v>
      </c>
      <c r="H5" s="13">
        <v>0</v>
      </c>
      <c r="I5" s="13">
        <v>139889</v>
      </c>
      <c r="J5" s="13">
        <v>484024</v>
      </c>
    </row>
    <row r="6" spans="1:10" x14ac:dyDescent="0.2">
      <c r="A6" s="14" t="s">
        <v>238</v>
      </c>
      <c r="B6" s="13">
        <v>189825</v>
      </c>
      <c r="C6" s="13">
        <v>57271.199999999997</v>
      </c>
      <c r="D6" s="13">
        <v>6270</v>
      </c>
      <c r="E6" s="13">
        <v>699.5</v>
      </c>
      <c r="F6" s="13">
        <v>667863</v>
      </c>
      <c r="G6" s="13">
        <v>13164.5</v>
      </c>
      <c r="H6" s="13">
        <v>0</v>
      </c>
      <c r="I6" s="13">
        <v>3583</v>
      </c>
      <c r="J6" s="13">
        <v>344116.5</v>
      </c>
    </row>
    <row r="7" spans="1:10" x14ac:dyDescent="0.2">
      <c r="A7" s="14" t="s">
        <v>239</v>
      </c>
      <c r="B7" s="13">
        <v>0</v>
      </c>
      <c r="C7" s="13">
        <v>30027.200000000001</v>
      </c>
      <c r="D7" s="13">
        <v>1150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17448.75</v>
      </c>
    </row>
    <row r="8" spans="1:10" x14ac:dyDescent="0.2">
      <c r="A8" s="14" t="s">
        <v>240</v>
      </c>
      <c r="B8" s="13">
        <v>574849</v>
      </c>
      <c r="C8" s="13">
        <v>227977.3</v>
      </c>
      <c r="D8" s="13">
        <v>174188.5</v>
      </c>
      <c r="E8" s="13">
        <v>532087</v>
      </c>
      <c r="F8" s="13">
        <v>118670</v>
      </c>
      <c r="G8" s="13">
        <v>287191</v>
      </c>
      <c r="H8" s="13">
        <v>35298</v>
      </c>
      <c r="I8" s="13">
        <v>143910</v>
      </c>
      <c r="J8" s="13">
        <v>320729</v>
      </c>
    </row>
    <row r="9" spans="1:10" x14ac:dyDescent="0.2">
      <c r="A9" s="14" t="s">
        <v>241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</row>
    <row r="10" spans="1:10" x14ac:dyDescent="0.2">
      <c r="A10" s="14" t="s">
        <v>242</v>
      </c>
      <c r="B10" s="13">
        <v>792953</v>
      </c>
      <c r="C10" s="13">
        <v>831594.9</v>
      </c>
      <c r="D10" s="13">
        <v>149689</v>
      </c>
      <c r="E10" s="13">
        <v>282647</v>
      </c>
      <c r="F10" s="13">
        <v>105485</v>
      </c>
      <c r="G10" s="13">
        <v>227213</v>
      </c>
      <c r="H10" s="13">
        <v>19799</v>
      </c>
      <c r="I10" s="13">
        <v>146664</v>
      </c>
      <c r="J10" s="13">
        <v>326903.25</v>
      </c>
    </row>
    <row r="11" spans="1:10" x14ac:dyDescent="0.2">
      <c r="A11" s="14" t="s">
        <v>243</v>
      </c>
      <c r="B11" s="13">
        <v>126604</v>
      </c>
      <c r="C11" s="13">
        <v>55264.3</v>
      </c>
      <c r="D11" s="13">
        <v>8318</v>
      </c>
      <c r="E11" s="13">
        <v>0</v>
      </c>
      <c r="F11" s="13">
        <v>59768</v>
      </c>
      <c r="G11" s="13">
        <v>32617.5</v>
      </c>
      <c r="H11" s="13">
        <v>0</v>
      </c>
      <c r="I11" s="13">
        <v>182000</v>
      </c>
      <c r="J11" s="13">
        <v>187350.5</v>
      </c>
    </row>
    <row r="12" spans="1:10" x14ac:dyDescent="0.2">
      <c r="A12" s="14" t="s">
        <v>244</v>
      </c>
      <c r="B12" s="13">
        <v>0</v>
      </c>
      <c r="C12" s="13">
        <v>359453.6</v>
      </c>
      <c r="D12" s="13">
        <v>0</v>
      </c>
      <c r="E12" s="13">
        <v>18606.5</v>
      </c>
      <c r="F12" s="13">
        <v>0</v>
      </c>
      <c r="G12" s="13">
        <v>46250</v>
      </c>
      <c r="H12" s="13">
        <v>0</v>
      </c>
      <c r="I12" s="13">
        <v>0</v>
      </c>
      <c r="J12" s="13">
        <v>115055.5</v>
      </c>
    </row>
    <row r="13" spans="1:10" x14ac:dyDescent="0.2">
      <c r="A13" s="15" t="s">
        <v>251</v>
      </c>
      <c r="B13" s="16">
        <f>SUM(B5:B12)</f>
        <v>1874728</v>
      </c>
      <c r="C13" s="16">
        <f t="shared" ref="C13:J13" si="0">SUM(C5:C12)</f>
        <v>2448121.0999999996</v>
      </c>
      <c r="D13" s="16">
        <f t="shared" si="0"/>
        <v>478979</v>
      </c>
      <c r="E13" s="16">
        <f t="shared" si="0"/>
        <v>1072923.5</v>
      </c>
      <c r="F13" s="16">
        <f t="shared" si="0"/>
        <v>951786</v>
      </c>
      <c r="G13" s="16">
        <f t="shared" si="0"/>
        <v>822685.5</v>
      </c>
      <c r="H13" s="16">
        <f t="shared" si="0"/>
        <v>55097</v>
      </c>
      <c r="I13" s="16">
        <f t="shared" si="0"/>
        <v>616046</v>
      </c>
      <c r="J13" s="16">
        <f t="shared" si="0"/>
        <v>1795627.5</v>
      </c>
    </row>
    <row r="14" spans="1:10" x14ac:dyDescent="0.2">
      <c r="A14" s="14" t="s">
        <v>245</v>
      </c>
      <c r="B14" s="13">
        <v>1010095</v>
      </c>
      <c r="C14" s="13">
        <v>449373.1</v>
      </c>
      <c r="D14" s="13">
        <v>134151</v>
      </c>
      <c r="E14" s="13">
        <v>251293</v>
      </c>
      <c r="F14" s="13">
        <v>617718</v>
      </c>
      <c r="G14" s="13">
        <v>48251.25</v>
      </c>
      <c r="H14" s="13">
        <v>130997</v>
      </c>
      <c r="I14" s="13">
        <v>141364</v>
      </c>
      <c r="J14" s="13">
        <v>491670.75</v>
      </c>
    </row>
    <row r="15" spans="1:10" x14ac:dyDescent="0.2">
      <c r="A15" s="14" t="s">
        <v>246</v>
      </c>
      <c r="B15" s="13">
        <v>0</v>
      </c>
      <c r="C15" s="13">
        <v>146929.60000000001</v>
      </c>
      <c r="D15" s="13">
        <v>0</v>
      </c>
      <c r="E15" s="13">
        <v>0</v>
      </c>
      <c r="F15" s="13">
        <v>0</v>
      </c>
      <c r="G15" s="13">
        <v>118750</v>
      </c>
      <c r="H15" s="13">
        <v>0</v>
      </c>
      <c r="I15" s="13">
        <v>44857</v>
      </c>
      <c r="J15" s="13">
        <v>11214.25</v>
      </c>
    </row>
    <row r="16" spans="1:10" x14ac:dyDescent="0.2">
      <c r="A16" s="14" t="s">
        <v>247</v>
      </c>
      <c r="B16" s="13">
        <v>0</v>
      </c>
      <c r="C16" s="13">
        <v>44033.9</v>
      </c>
      <c r="D16" s="13">
        <v>1968.5</v>
      </c>
      <c r="E16" s="13">
        <v>349370</v>
      </c>
      <c r="F16" s="13">
        <v>90361</v>
      </c>
      <c r="G16" s="13">
        <v>18040</v>
      </c>
      <c r="H16" s="13">
        <v>7546</v>
      </c>
      <c r="I16" s="13">
        <v>13872</v>
      </c>
      <c r="J16" s="13">
        <v>110723.5</v>
      </c>
    </row>
    <row r="17" spans="1:10" x14ac:dyDescent="0.2">
      <c r="A17" s="15" t="s">
        <v>252</v>
      </c>
      <c r="B17" s="16">
        <f>SUM(B14:B16)</f>
        <v>1010095</v>
      </c>
      <c r="C17" s="16">
        <f t="shared" ref="C17:J17" si="1">SUM(C14:C16)</f>
        <v>640336.6</v>
      </c>
      <c r="D17" s="16">
        <f t="shared" si="1"/>
        <v>136119.5</v>
      </c>
      <c r="E17" s="16">
        <f t="shared" si="1"/>
        <v>600663</v>
      </c>
      <c r="F17" s="16">
        <f t="shared" si="1"/>
        <v>708079</v>
      </c>
      <c r="G17" s="16">
        <f t="shared" si="1"/>
        <v>185041.25</v>
      </c>
      <c r="H17" s="16">
        <f t="shared" si="1"/>
        <v>138543</v>
      </c>
      <c r="I17" s="16">
        <f t="shared" si="1"/>
        <v>200093</v>
      </c>
      <c r="J17" s="16">
        <f t="shared" si="1"/>
        <v>613608.5</v>
      </c>
    </row>
    <row r="18" spans="1:10" x14ac:dyDescent="0.2">
      <c r="A18" s="15" t="s">
        <v>3</v>
      </c>
      <c r="B18" s="16">
        <f>+B17+B13</f>
        <v>2884823</v>
      </c>
      <c r="C18" s="16">
        <f t="shared" ref="C18:J18" si="2">+C17+C13</f>
        <v>3088457.6999999997</v>
      </c>
      <c r="D18" s="16">
        <f t="shared" si="2"/>
        <v>615098.5</v>
      </c>
      <c r="E18" s="16">
        <f t="shared" si="2"/>
        <v>1673586.5</v>
      </c>
      <c r="F18" s="16">
        <f t="shared" si="2"/>
        <v>1659865</v>
      </c>
      <c r="G18" s="16">
        <f t="shared" si="2"/>
        <v>1007726.75</v>
      </c>
      <c r="H18" s="16">
        <f t="shared" si="2"/>
        <v>193640</v>
      </c>
      <c r="I18" s="16">
        <f t="shared" si="2"/>
        <v>816139</v>
      </c>
      <c r="J18" s="16">
        <f t="shared" si="2"/>
        <v>2409236</v>
      </c>
    </row>
    <row r="19" spans="1:10" x14ac:dyDescent="0.2">
      <c r="A19" s="14" t="s">
        <v>248</v>
      </c>
      <c r="B19" s="13">
        <v>2306</v>
      </c>
      <c r="C19" s="13">
        <v>5950</v>
      </c>
      <c r="D19" s="13">
        <v>1226</v>
      </c>
      <c r="E19" s="13">
        <v>524</v>
      </c>
      <c r="F19" s="13">
        <v>112</v>
      </c>
      <c r="G19" s="13">
        <v>1424</v>
      </c>
      <c r="H19" s="13">
        <v>84</v>
      </c>
      <c r="I19" s="13">
        <v>241</v>
      </c>
      <c r="J19" s="13">
        <v>5018</v>
      </c>
    </row>
    <row r="20" spans="1:10" x14ac:dyDescent="0.2">
      <c r="A20" s="14" t="s">
        <v>249</v>
      </c>
      <c r="B20" s="13">
        <v>12</v>
      </c>
      <c r="C20" s="13">
        <v>34</v>
      </c>
      <c r="D20" s="13">
        <v>9</v>
      </c>
      <c r="E20" s="13">
        <v>5</v>
      </c>
      <c r="F20" s="13">
        <v>1</v>
      </c>
      <c r="G20" s="13">
        <v>14</v>
      </c>
      <c r="H20" s="13">
        <v>1</v>
      </c>
      <c r="I20" s="13">
        <v>3</v>
      </c>
      <c r="J20" s="13">
        <v>21</v>
      </c>
    </row>
    <row r="22" spans="1:10" x14ac:dyDescent="0.2">
      <c r="A22" s="18" t="s">
        <v>288</v>
      </c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">
      <c r="A23" s="17" t="s">
        <v>254</v>
      </c>
      <c r="B23" s="6">
        <f>+B5/$B$18</f>
        <v>6.6034207297986744E-2</v>
      </c>
      <c r="C23" s="6">
        <f>+C5/$C$18</f>
        <v>0.28704702674088756</v>
      </c>
      <c r="D23" s="6">
        <f>+D5/$D$18</f>
        <v>0.2265710288677342</v>
      </c>
      <c r="E23" s="6">
        <f>+E5/$E$18</f>
        <v>0.14273746830534303</v>
      </c>
      <c r="F23" s="6">
        <f t="shared" ref="F23:F36" si="3">+F5/$F$18</f>
        <v>0</v>
      </c>
      <c r="G23" s="6">
        <f t="shared" ref="G23:G36" si="4">+G5/$G$18</f>
        <v>0.21459140585481135</v>
      </c>
      <c r="H23" s="6">
        <f>+H5/$H$18</f>
        <v>0</v>
      </c>
      <c r="I23" s="6">
        <f>+I5/$I$18</f>
        <v>0.17140340064621346</v>
      </c>
      <c r="J23" s="6">
        <f>+J5/$J$18</f>
        <v>0.20090352294254279</v>
      </c>
    </row>
    <row r="24" spans="1:10" x14ac:dyDescent="0.2">
      <c r="A24" s="5" t="s">
        <v>255</v>
      </c>
      <c r="B24" s="6">
        <f t="shared" ref="B24:B36" si="5">+B6/$B$18</f>
        <v>6.5801264063687789E-2</v>
      </c>
      <c r="C24" s="6">
        <f t="shared" ref="C24:C36" si="6">+C6/$C$18</f>
        <v>1.854362454114233E-2</v>
      </c>
      <c r="D24" s="6">
        <f t="shared" ref="D24:D36" si="7">+D6/$D$18</f>
        <v>1.01934893354479E-2</v>
      </c>
      <c r="E24" s="6">
        <f t="shared" ref="E24:E36" si="8">+E6/$E$18</f>
        <v>4.1796465255904011E-4</v>
      </c>
      <c r="F24" s="6">
        <f t="shared" si="3"/>
        <v>0.4023598304681405</v>
      </c>
      <c r="G24" s="6">
        <f t="shared" si="4"/>
        <v>1.3063561129046143E-2</v>
      </c>
      <c r="H24" s="6">
        <f t="shared" ref="H24:H36" si="9">+H6/$H$18</f>
        <v>0</v>
      </c>
      <c r="I24" s="6">
        <f t="shared" ref="I24:I36" si="10">+I6/$I$18</f>
        <v>4.3901835349125576E-3</v>
      </c>
      <c r="J24" s="6">
        <f t="shared" ref="J24:J36" si="11">+J6/$J$18</f>
        <v>0.14283220904884369</v>
      </c>
    </row>
    <row r="25" spans="1:10" x14ac:dyDescent="0.2">
      <c r="A25" s="5" t="s">
        <v>256</v>
      </c>
      <c r="B25" s="6">
        <f t="shared" si="5"/>
        <v>0</v>
      </c>
      <c r="C25" s="6">
        <f t="shared" si="6"/>
        <v>9.722393154356624E-3</v>
      </c>
      <c r="D25" s="6">
        <f t="shared" si="7"/>
        <v>1.8696192561028844E-3</v>
      </c>
      <c r="E25" s="6">
        <f t="shared" si="8"/>
        <v>0</v>
      </c>
      <c r="F25" s="6">
        <f t="shared" si="3"/>
        <v>0</v>
      </c>
      <c r="G25" s="6">
        <f t="shared" si="4"/>
        <v>0</v>
      </c>
      <c r="H25" s="6">
        <f t="shared" si="9"/>
        <v>0</v>
      </c>
      <c r="I25" s="6">
        <f t="shared" si="10"/>
        <v>0</v>
      </c>
      <c r="J25" s="6">
        <f t="shared" si="11"/>
        <v>7.2424411722222318E-3</v>
      </c>
    </row>
    <row r="26" spans="1:10" x14ac:dyDescent="0.2">
      <c r="A26" s="5" t="s">
        <v>257</v>
      </c>
      <c r="B26" s="6">
        <f t="shared" si="5"/>
        <v>0.19926664478201955</v>
      </c>
      <c r="C26" s="6">
        <f t="shared" si="6"/>
        <v>7.3815904941809632E-2</v>
      </c>
      <c r="D26" s="6">
        <f t="shared" si="7"/>
        <v>0.28318797721015415</v>
      </c>
      <c r="E26" s="6">
        <f t="shared" si="8"/>
        <v>0.31793217739268331</v>
      </c>
      <c r="F26" s="6">
        <f t="shared" si="3"/>
        <v>7.149376605928795E-2</v>
      </c>
      <c r="G26" s="6">
        <f t="shared" si="4"/>
        <v>0.2849889615414099</v>
      </c>
      <c r="H26" s="6">
        <f t="shared" si="9"/>
        <v>0.18228671762032639</v>
      </c>
      <c r="I26" s="6">
        <f t="shared" si="10"/>
        <v>0.17633025746839692</v>
      </c>
      <c r="J26" s="6">
        <f t="shared" si="11"/>
        <v>0.13312477482488225</v>
      </c>
    </row>
    <row r="27" spans="1:10" x14ac:dyDescent="0.2">
      <c r="A27" s="5" t="s">
        <v>258</v>
      </c>
      <c r="B27" s="6">
        <f t="shared" si="5"/>
        <v>0</v>
      </c>
      <c r="C27" s="6">
        <f t="shared" si="6"/>
        <v>0</v>
      </c>
      <c r="D27" s="6">
        <f t="shared" si="7"/>
        <v>0</v>
      </c>
      <c r="E27" s="6">
        <f t="shared" si="8"/>
        <v>0</v>
      </c>
      <c r="F27" s="6">
        <f t="shared" si="3"/>
        <v>0</v>
      </c>
      <c r="G27" s="6">
        <f t="shared" si="4"/>
        <v>0</v>
      </c>
      <c r="H27" s="6">
        <f t="shared" si="9"/>
        <v>0</v>
      </c>
      <c r="I27" s="6">
        <f t="shared" si="10"/>
        <v>0</v>
      </c>
      <c r="J27" s="6">
        <f t="shared" si="11"/>
        <v>0</v>
      </c>
    </row>
    <row r="28" spans="1:10" x14ac:dyDescent="0.2">
      <c r="A28" s="5" t="s">
        <v>259</v>
      </c>
      <c r="B28" s="6">
        <f t="shared" si="5"/>
        <v>0.2748705899807371</v>
      </c>
      <c r="C28" s="6">
        <f t="shared" si="6"/>
        <v>0.26925895731063437</v>
      </c>
      <c r="D28" s="6">
        <f t="shared" si="7"/>
        <v>0.24335777115372578</v>
      </c>
      <c r="E28" s="6">
        <f t="shared" si="8"/>
        <v>0.16888699807270194</v>
      </c>
      <c r="F28" s="6">
        <f t="shared" si="3"/>
        <v>6.3550348974163562E-2</v>
      </c>
      <c r="G28" s="6">
        <f t="shared" si="4"/>
        <v>0.22547084316259344</v>
      </c>
      <c r="H28" s="6">
        <f t="shared" si="9"/>
        <v>0.10224643668663499</v>
      </c>
      <c r="I28" s="6">
        <f t="shared" si="10"/>
        <v>0.17970468265822365</v>
      </c>
      <c r="J28" s="6">
        <f t="shared" si="11"/>
        <v>0.135687516706541</v>
      </c>
    </row>
    <row r="29" spans="1:10" x14ac:dyDescent="0.2">
      <c r="A29" s="5" t="s">
        <v>260</v>
      </c>
      <c r="B29" s="6">
        <f t="shared" si="5"/>
        <v>4.3886228028548024E-2</v>
      </c>
      <c r="C29" s="6">
        <f t="shared" si="6"/>
        <v>1.7893818005019144E-2</v>
      </c>
      <c r="D29" s="6">
        <f t="shared" si="7"/>
        <v>1.3523037367185907E-2</v>
      </c>
      <c r="E29" s="6">
        <f t="shared" si="8"/>
        <v>0</v>
      </c>
      <c r="F29" s="6">
        <f t="shared" si="3"/>
        <v>3.6007747618029176E-2</v>
      </c>
      <c r="G29" s="6">
        <f t="shared" si="4"/>
        <v>3.2367405152239931E-2</v>
      </c>
      <c r="H29" s="6">
        <f t="shared" si="9"/>
        <v>0</v>
      </c>
      <c r="I29" s="6">
        <f t="shared" si="10"/>
        <v>0.22300122895732222</v>
      </c>
      <c r="J29" s="6">
        <f t="shared" si="11"/>
        <v>7.7763448661733431E-2</v>
      </c>
    </row>
    <row r="30" spans="1:10" x14ac:dyDescent="0.2">
      <c r="A30" s="5" t="s">
        <v>261</v>
      </c>
      <c r="B30" s="6">
        <f t="shared" si="5"/>
        <v>0</v>
      </c>
      <c r="C30" s="6">
        <f t="shared" si="6"/>
        <v>0.11638611725198633</v>
      </c>
      <c r="D30" s="6">
        <f t="shared" si="7"/>
        <v>0</v>
      </c>
      <c r="E30" s="6">
        <f t="shared" si="8"/>
        <v>1.1117740254238428E-2</v>
      </c>
      <c r="F30" s="6">
        <f t="shared" si="3"/>
        <v>0</v>
      </c>
      <c r="G30" s="6">
        <f t="shared" si="4"/>
        <v>4.5895377888896964E-2</v>
      </c>
      <c r="H30" s="6">
        <f t="shared" si="9"/>
        <v>0</v>
      </c>
      <c r="I30" s="6">
        <f t="shared" si="10"/>
        <v>0</v>
      </c>
      <c r="J30" s="6">
        <f t="shared" si="11"/>
        <v>4.775601061913403E-2</v>
      </c>
    </row>
    <row r="31" spans="1:10" x14ac:dyDescent="0.2">
      <c r="A31" s="7" t="s">
        <v>262</v>
      </c>
      <c r="B31" s="8">
        <f t="shared" si="5"/>
        <v>0.64985893415297924</v>
      </c>
      <c r="C31" s="8">
        <f t="shared" si="6"/>
        <v>0.79266784194583595</v>
      </c>
      <c r="D31" s="8">
        <f t="shared" si="7"/>
        <v>0.77870292319035084</v>
      </c>
      <c r="E31" s="8">
        <f t="shared" si="8"/>
        <v>0.64109234867752574</v>
      </c>
      <c r="F31" s="8">
        <f t="shared" si="3"/>
        <v>0.57341169311962115</v>
      </c>
      <c r="G31" s="8">
        <f t="shared" si="4"/>
        <v>0.81637755472899776</v>
      </c>
      <c r="H31" s="8">
        <f t="shared" si="9"/>
        <v>0.28453315430696136</v>
      </c>
      <c r="I31" s="8">
        <f t="shared" si="10"/>
        <v>0.75482975326506885</v>
      </c>
      <c r="J31" s="8">
        <f t="shared" si="11"/>
        <v>0.74530992397589946</v>
      </c>
    </row>
    <row r="32" spans="1:10" x14ac:dyDescent="0.2">
      <c r="A32" s="5" t="s">
        <v>263</v>
      </c>
      <c r="B32" s="6">
        <f t="shared" si="5"/>
        <v>0.35014106584702076</v>
      </c>
      <c r="C32" s="6">
        <f t="shared" si="6"/>
        <v>0.14550081097112</v>
      </c>
      <c r="D32" s="6">
        <f t="shared" si="7"/>
        <v>0.2180967763699635</v>
      </c>
      <c r="E32" s="6">
        <f t="shared" si="8"/>
        <v>0.15015238232382969</v>
      </c>
      <c r="F32" s="6">
        <f t="shared" si="3"/>
        <v>0.37214954228205305</v>
      </c>
      <c r="G32" s="6">
        <f t="shared" si="4"/>
        <v>4.7881283294305722E-2</v>
      </c>
      <c r="H32" s="6">
        <f t="shared" si="9"/>
        <v>0.67649762445775663</v>
      </c>
      <c r="I32" s="6">
        <f t="shared" si="10"/>
        <v>0.17321069082595</v>
      </c>
      <c r="J32" s="6">
        <f t="shared" si="11"/>
        <v>0.20407745442953701</v>
      </c>
    </row>
    <row r="33" spans="1:10" x14ac:dyDescent="0.2">
      <c r="A33" s="5" t="s">
        <v>264</v>
      </c>
      <c r="B33" s="6">
        <f t="shared" si="5"/>
        <v>0</v>
      </c>
      <c r="C33" s="6">
        <f t="shared" si="6"/>
        <v>4.7573777681980241E-2</v>
      </c>
      <c r="D33" s="6">
        <f t="shared" si="7"/>
        <v>0</v>
      </c>
      <c r="E33" s="6">
        <f t="shared" si="8"/>
        <v>0</v>
      </c>
      <c r="F33" s="6">
        <f t="shared" si="3"/>
        <v>0</v>
      </c>
      <c r="G33" s="6">
        <f t="shared" si="4"/>
        <v>0.1178394837687895</v>
      </c>
      <c r="H33" s="6">
        <f t="shared" si="9"/>
        <v>0</v>
      </c>
      <c r="I33" s="6">
        <f t="shared" si="10"/>
        <v>5.4962451249113205E-2</v>
      </c>
      <c r="J33" s="6">
        <f t="shared" si="11"/>
        <v>4.6546913627390591E-3</v>
      </c>
    </row>
    <row r="34" spans="1:10" x14ac:dyDescent="0.2">
      <c r="A34" s="5" t="s">
        <v>265</v>
      </c>
      <c r="B34" s="6">
        <f t="shared" si="5"/>
        <v>0</v>
      </c>
      <c r="C34" s="6">
        <f t="shared" si="6"/>
        <v>1.425756940106384E-2</v>
      </c>
      <c r="D34" s="6">
        <f t="shared" si="7"/>
        <v>3.2003004396856764E-3</v>
      </c>
      <c r="E34" s="6">
        <f t="shared" si="8"/>
        <v>0.20875526899864452</v>
      </c>
      <c r="F34" s="6">
        <f t="shared" si="3"/>
        <v>5.4438764598325765E-2</v>
      </c>
      <c r="G34" s="6">
        <f t="shared" si="4"/>
        <v>1.7901678207907053E-2</v>
      </c>
      <c r="H34" s="6">
        <f t="shared" si="9"/>
        <v>3.8969221235281966E-2</v>
      </c>
      <c r="I34" s="6">
        <f t="shared" si="10"/>
        <v>1.6997104659867989E-2</v>
      </c>
      <c r="J34" s="6">
        <f t="shared" si="11"/>
        <v>4.5957930231824526E-2</v>
      </c>
    </row>
    <row r="35" spans="1:10" x14ac:dyDescent="0.2">
      <c r="A35" s="7" t="s">
        <v>266</v>
      </c>
      <c r="B35" s="8">
        <f t="shared" si="5"/>
        <v>0.35014106584702076</v>
      </c>
      <c r="C35" s="8">
        <f t="shared" si="6"/>
        <v>0.20733215805416408</v>
      </c>
      <c r="D35" s="8">
        <f t="shared" si="7"/>
        <v>0.22129707680964919</v>
      </c>
      <c r="E35" s="8">
        <f t="shared" si="8"/>
        <v>0.35890765132247421</v>
      </c>
      <c r="F35" s="8">
        <f t="shared" si="3"/>
        <v>0.42658830688037885</v>
      </c>
      <c r="G35" s="8">
        <f t="shared" si="4"/>
        <v>0.18362244527100227</v>
      </c>
      <c r="H35" s="8">
        <f t="shared" si="9"/>
        <v>0.71546684569303864</v>
      </c>
      <c r="I35" s="8">
        <f t="shared" si="10"/>
        <v>0.24517024673493118</v>
      </c>
      <c r="J35" s="8">
        <f t="shared" si="11"/>
        <v>0.2546900760241006</v>
      </c>
    </row>
    <row r="36" spans="1:10" x14ac:dyDescent="0.2">
      <c r="A36" s="9" t="s">
        <v>3</v>
      </c>
      <c r="B36" s="8">
        <f t="shared" si="5"/>
        <v>1</v>
      </c>
      <c r="C36" s="8">
        <f t="shared" si="6"/>
        <v>1</v>
      </c>
      <c r="D36" s="8">
        <f t="shared" si="7"/>
        <v>1</v>
      </c>
      <c r="E36" s="8">
        <f t="shared" si="8"/>
        <v>1</v>
      </c>
      <c r="F36" s="8">
        <f t="shared" si="3"/>
        <v>1</v>
      </c>
      <c r="G36" s="8">
        <f t="shared" si="4"/>
        <v>1</v>
      </c>
      <c r="H36" s="8">
        <f t="shared" si="9"/>
        <v>1</v>
      </c>
      <c r="I36" s="8">
        <f t="shared" si="10"/>
        <v>1</v>
      </c>
      <c r="J36" s="8">
        <f t="shared" si="11"/>
        <v>1</v>
      </c>
    </row>
  </sheetData>
  <mergeCells count="3">
    <mergeCell ref="A1:J1"/>
    <mergeCell ref="A2:J2"/>
    <mergeCell ref="A22:J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AF777-CC3F-4C45-A1F2-E4F53B10D33F}">
  <dimension ref="A1:N259"/>
  <sheetViews>
    <sheetView workbookViewId="0">
      <selection sqref="A1:D1"/>
    </sheetView>
  </sheetViews>
  <sheetFormatPr baseColWidth="10" defaultColWidth="9.140625" defaultRowHeight="12.75" x14ac:dyDescent="0.2"/>
  <cols>
    <col min="1" max="1" width="13.28515625" bestFit="1" customWidth="1"/>
    <col min="2" max="2" width="10.42578125" bestFit="1" customWidth="1"/>
    <col min="3" max="3" width="111.28515625" bestFit="1" customWidth="1"/>
    <col min="4" max="4" width="5.85546875" bestFit="1" customWidth="1"/>
  </cols>
  <sheetData>
    <row r="1" spans="1:4" ht="21" x14ac:dyDescent="0.35">
      <c r="A1" s="54" t="s">
        <v>496</v>
      </c>
      <c r="B1" s="54"/>
      <c r="C1" s="54"/>
      <c r="D1" s="54"/>
    </row>
    <row r="2" spans="1:4" x14ac:dyDescent="0.2">
      <c r="A2" s="53" t="s">
        <v>2</v>
      </c>
      <c r="B2" s="53" t="s">
        <v>464</v>
      </c>
      <c r="C2" s="53" t="s">
        <v>1</v>
      </c>
      <c r="D2" s="53" t="s">
        <v>0</v>
      </c>
    </row>
    <row r="3" spans="1:4" x14ac:dyDescent="0.2">
      <c r="A3" s="50" t="s">
        <v>463</v>
      </c>
      <c r="B3" s="50" t="s">
        <v>74</v>
      </c>
      <c r="C3" s="50" t="s">
        <v>443</v>
      </c>
      <c r="D3" s="50" t="s">
        <v>186</v>
      </c>
    </row>
    <row r="4" spans="1:4" x14ac:dyDescent="0.2">
      <c r="A4" s="50" t="s">
        <v>191</v>
      </c>
      <c r="B4" s="50" t="s">
        <v>74</v>
      </c>
      <c r="C4" s="50" t="s">
        <v>189</v>
      </c>
      <c r="D4" s="50" t="s">
        <v>366</v>
      </c>
    </row>
    <row r="5" spans="1:4" x14ac:dyDescent="0.2">
      <c r="A5" s="50" t="s">
        <v>191</v>
      </c>
      <c r="B5" s="50" t="s">
        <v>74</v>
      </c>
      <c r="C5" s="50" t="s">
        <v>443</v>
      </c>
      <c r="D5" s="50" t="s">
        <v>186</v>
      </c>
    </row>
    <row r="6" spans="1:4" x14ac:dyDescent="0.2">
      <c r="A6" s="50" t="s">
        <v>462</v>
      </c>
      <c r="B6" s="50" t="s">
        <v>162</v>
      </c>
      <c r="C6" s="50" t="s">
        <v>170</v>
      </c>
      <c r="D6" s="50" t="s">
        <v>169</v>
      </c>
    </row>
    <row r="7" spans="1:4" x14ac:dyDescent="0.2">
      <c r="A7" s="50" t="s">
        <v>164</v>
      </c>
      <c r="B7" s="50" t="s">
        <v>151</v>
      </c>
      <c r="C7" s="50" t="s">
        <v>461</v>
      </c>
      <c r="D7" s="50" t="s">
        <v>460</v>
      </c>
    </row>
    <row r="8" spans="1:4" x14ac:dyDescent="0.2">
      <c r="A8" s="50" t="s">
        <v>164</v>
      </c>
      <c r="B8" s="50" t="s">
        <v>162</v>
      </c>
      <c r="C8" s="50" t="s">
        <v>161</v>
      </c>
      <c r="D8" s="50" t="s">
        <v>160</v>
      </c>
    </row>
    <row r="9" spans="1:4" x14ac:dyDescent="0.2">
      <c r="A9" s="50" t="s">
        <v>164</v>
      </c>
      <c r="B9" s="50" t="s">
        <v>162</v>
      </c>
      <c r="C9" s="50" t="s">
        <v>170</v>
      </c>
      <c r="D9" s="50" t="s">
        <v>169</v>
      </c>
    </row>
    <row r="10" spans="1:4" x14ac:dyDescent="0.2">
      <c r="A10" s="50" t="s">
        <v>164</v>
      </c>
      <c r="B10" s="50" t="s">
        <v>151</v>
      </c>
      <c r="C10" s="50" t="s">
        <v>441</v>
      </c>
      <c r="D10" s="50" t="s">
        <v>440</v>
      </c>
    </row>
    <row r="11" spans="1:4" x14ac:dyDescent="0.2">
      <c r="A11" s="50" t="s">
        <v>164</v>
      </c>
      <c r="B11" s="50" t="s">
        <v>151</v>
      </c>
      <c r="C11" s="50" t="s">
        <v>459</v>
      </c>
      <c r="D11" s="50" t="s">
        <v>202</v>
      </c>
    </row>
    <row r="12" spans="1:4" x14ac:dyDescent="0.2">
      <c r="A12" s="50" t="s">
        <v>164</v>
      </c>
      <c r="B12" s="50" t="s">
        <v>151</v>
      </c>
      <c r="C12" s="50" t="s">
        <v>385</v>
      </c>
      <c r="D12" s="50" t="s">
        <v>384</v>
      </c>
    </row>
    <row r="13" spans="1:4" x14ac:dyDescent="0.2">
      <c r="A13" s="50" t="s">
        <v>164</v>
      </c>
      <c r="B13" s="50" t="s">
        <v>151</v>
      </c>
      <c r="C13" s="50" t="s">
        <v>219</v>
      </c>
      <c r="D13" s="50" t="s">
        <v>218</v>
      </c>
    </row>
    <row r="14" spans="1:4" x14ac:dyDescent="0.2">
      <c r="A14" s="50" t="s">
        <v>164</v>
      </c>
      <c r="B14" s="50" t="s">
        <v>151</v>
      </c>
      <c r="C14" s="50" t="s">
        <v>382</v>
      </c>
      <c r="D14" s="50" t="s">
        <v>381</v>
      </c>
    </row>
    <row r="15" spans="1:4" x14ac:dyDescent="0.2">
      <c r="A15" s="50" t="s">
        <v>163</v>
      </c>
      <c r="B15" s="50" t="s">
        <v>162</v>
      </c>
      <c r="C15" s="50" t="s">
        <v>161</v>
      </c>
      <c r="D15" s="50" t="s">
        <v>160</v>
      </c>
    </row>
    <row r="16" spans="1:4" x14ac:dyDescent="0.2">
      <c r="A16" s="50" t="s">
        <v>163</v>
      </c>
      <c r="B16" s="50" t="s">
        <v>162</v>
      </c>
      <c r="C16" s="50" t="s">
        <v>170</v>
      </c>
      <c r="D16" s="50" t="s">
        <v>169</v>
      </c>
    </row>
    <row r="17" spans="1:14" x14ac:dyDescent="0.2">
      <c r="A17" s="50" t="s">
        <v>163</v>
      </c>
      <c r="B17" s="50" t="s">
        <v>151</v>
      </c>
      <c r="C17" s="50" t="s">
        <v>441</v>
      </c>
      <c r="D17" s="50" t="s">
        <v>440</v>
      </c>
    </row>
    <row r="18" spans="1:14" x14ac:dyDescent="0.2">
      <c r="A18" s="50" t="s">
        <v>163</v>
      </c>
      <c r="B18" s="50" t="s">
        <v>151</v>
      </c>
      <c r="C18" s="50" t="s">
        <v>387</v>
      </c>
      <c r="D18" s="50" t="s">
        <v>386</v>
      </c>
    </row>
    <row r="19" spans="1:14" x14ac:dyDescent="0.2">
      <c r="A19" s="50" t="s">
        <v>163</v>
      </c>
      <c r="B19" s="50" t="s">
        <v>151</v>
      </c>
      <c r="C19" s="50" t="s">
        <v>201</v>
      </c>
      <c r="D19" s="50" t="s">
        <v>200</v>
      </c>
    </row>
    <row r="20" spans="1:14" x14ac:dyDescent="0.2">
      <c r="A20" s="50" t="s">
        <v>163</v>
      </c>
      <c r="B20" s="50" t="s">
        <v>151</v>
      </c>
      <c r="C20" s="50" t="s">
        <v>459</v>
      </c>
      <c r="D20" s="50" t="s">
        <v>202</v>
      </c>
    </row>
    <row r="21" spans="1:14" x14ac:dyDescent="0.2">
      <c r="A21" s="50" t="s">
        <v>163</v>
      </c>
      <c r="B21" s="50" t="s">
        <v>151</v>
      </c>
      <c r="C21" s="50" t="s">
        <v>209</v>
      </c>
      <c r="D21" s="50" t="s">
        <v>208</v>
      </c>
    </row>
    <row r="22" spans="1:14" x14ac:dyDescent="0.2">
      <c r="A22" s="50" t="s">
        <v>163</v>
      </c>
      <c r="B22" s="50" t="s">
        <v>151</v>
      </c>
      <c r="C22" s="50" t="s">
        <v>458</v>
      </c>
      <c r="D22" s="50" t="s">
        <v>457</v>
      </c>
    </row>
    <row r="23" spans="1:14" x14ac:dyDescent="0.2">
      <c r="A23" s="50" t="s">
        <v>163</v>
      </c>
      <c r="B23" s="50" t="s">
        <v>151</v>
      </c>
      <c r="C23" s="50" t="s">
        <v>219</v>
      </c>
      <c r="D23" s="50" t="s">
        <v>218</v>
      </c>
    </row>
    <row r="24" spans="1:14" x14ac:dyDescent="0.2">
      <c r="A24" s="50" t="s">
        <v>163</v>
      </c>
      <c r="B24" s="50" t="s">
        <v>151</v>
      </c>
      <c r="C24" s="50" t="s">
        <v>221</v>
      </c>
      <c r="D24" s="50" t="s">
        <v>220</v>
      </c>
      <c r="H24" s="52"/>
      <c r="I24" s="52"/>
      <c r="J24" s="52"/>
      <c r="K24" s="52"/>
      <c r="L24" s="52"/>
      <c r="M24" s="52"/>
      <c r="N24" s="52"/>
    </row>
    <row r="25" spans="1:14" x14ac:dyDescent="0.2">
      <c r="A25" s="50" t="s">
        <v>163</v>
      </c>
      <c r="B25" s="50" t="s">
        <v>151</v>
      </c>
      <c r="C25" s="50" t="s">
        <v>382</v>
      </c>
      <c r="D25" s="50" t="s">
        <v>381</v>
      </c>
    </row>
    <row r="26" spans="1:14" x14ac:dyDescent="0.2">
      <c r="A26" s="50" t="s">
        <v>163</v>
      </c>
      <c r="B26" s="50" t="s">
        <v>162</v>
      </c>
      <c r="C26" s="50" t="s">
        <v>230</v>
      </c>
      <c r="D26" s="50" t="s">
        <v>229</v>
      </c>
    </row>
    <row r="27" spans="1:14" x14ac:dyDescent="0.2">
      <c r="A27" s="50" t="s">
        <v>171</v>
      </c>
      <c r="B27" s="50" t="s">
        <v>162</v>
      </c>
      <c r="C27" s="50" t="s">
        <v>170</v>
      </c>
      <c r="D27" s="50" t="s">
        <v>169</v>
      </c>
    </row>
    <row r="28" spans="1:14" x14ac:dyDescent="0.2">
      <c r="A28" s="50" t="s">
        <v>171</v>
      </c>
      <c r="B28" s="50" t="s">
        <v>151</v>
      </c>
      <c r="C28" s="50" t="s">
        <v>219</v>
      </c>
      <c r="D28" s="50" t="s">
        <v>218</v>
      </c>
    </row>
    <row r="29" spans="1:14" x14ac:dyDescent="0.2">
      <c r="A29" s="50" t="s">
        <v>171</v>
      </c>
      <c r="B29" s="50" t="s">
        <v>151</v>
      </c>
      <c r="C29" s="50" t="s">
        <v>382</v>
      </c>
      <c r="D29" s="50" t="s">
        <v>381</v>
      </c>
    </row>
    <row r="30" spans="1:14" x14ac:dyDescent="0.2">
      <c r="A30" s="50" t="s">
        <v>456</v>
      </c>
      <c r="B30" s="50" t="s">
        <v>151</v>
      </c>
      <c r="C30" s="50" t="s">
        <v>166</v>
      </c>
      <c r="D30" s="50" t="s">
        <v>165</v>
      </c>
    </row>
    <row r="31" spans="1:14" x14ac:dyDescent="0.2">
      <c r="A31" s="50" t="s">
        <v>456</v>
      </c>
      <c r="B31" s="50" t="s">
        <v>151</v>
      </c>
      <c r="C31" s="50" t="s">
        <v>193</v>
      </c>
      <c r="D31" s="50" t="s">
        <v>192</v>
      </c>
    </row>
    <row r="32" spans="1:14" x14ac:dyDescent="0.2">
      <c r="A32" s="50" t="s">
        <v>456</v>
      </c>
      <c r="B32" s="50" t="s">
        <v>147</v>
      </c>
      <c r="C32" s="50" t="s">
        <v>223</v>
      </c>
      <c r="D32" s="50" t="s">
        <v>222</v>
      </c>
    </row>
    <row r="33" spans="1:4" x14ac:dyDescent="0.2">
      <c r="A33" s="50" t="s">
        <v>167</v>
      </c>
      <c r="B33" s="50" t="s">
        <v>162</v>
      </c>
      <c r="C33" s="50" t="s">
        <v>170</v>
      </c>
      <c r="D33" s="50" t="s">
        <v>169</v>
      </c>
    </row>
    <row r="34" spans="1:4" x14ac:dyDescent="0.2">
      <c r="A34" s="50" t="s">
        <v>167</v>
      </c>
      <c r="B34" s="50" t="s">
        <v>151</v>
      </c>
      <c r="C34" s="50" t="s">
        <v>193</v>
      </c>
      <c r="D34" s="50" t="s">
        <v>192</v>
      </c>
    </row>
    <row r="35" spans="1:4" x14ac:dyDescent="0.2">
      <c r="A35" s="50" t="s">
        <v>455</v>
      </c>
      <c r="B35" s="50" t="s">
        <v>151</v>
      </c>
      <c r="C35" s="50" t="s">
        <v>181</v>
      </c>
      <c r="D35" s="50" t="s">
        <v>180</v>
      </c>
    </row>
    <row r="36" spans="1:4" x14ac:dyDescent="0.2">
      <c r="A36" s="50" t="s">
        <v>455</v>
      </c>
      <c r="B36" s="50" t="s">
        <v>151</v>
      </c>
      <c r="C36" s="50" t="s">
        <v>193</v>
      </c>
      <c r="D36" s="50" t="s">
        <v>192</v>
      </c>
    </row>
    <row r="37" spans="1:4" x14ac:dyDescent="0.2">
      <c r="A37" s="50" t="s">
        <v>454</v>
      </c>
      <c r="B37" s="50" t="s">
        <v>6</v>
      </c>
      <c r="C37" s="50" t="s">
        <v>5</v>
      </c>
      <c r="D37" s="50" t="s">
        <v>4</v>
      </c>
    </row>
    <row r="38" spans="1:4" x14ac:dyDescent="0.2">
      <c r="A38" s="50" t="s">
        <v>454</v>
      </c>
      <c r="B38" s="50" t="s">
        <v>74</v>
      </c>
      <c r="C38" s="50" t="s">
        <v>136</v>
      </c>
      <c r="D38" s="50" t="s">
        <v>135</v>
      </c>
    </row>
    <row r="39" spans="1:4" x14ac:dyDescent="0.2">
      <c r="A39" s="50" t="s">
        <v>453</v>
      </c>
      <c r="B39" s="50" t="s">
        <v>74</v>
      </c>
      <c r="C39" s="50" t="s">
        <v>434</v>
      </c>
      <c r="D39" s="50" t="s">
        <v>433</v>
      </c>
    </row>
    <row r="40" spans="1:4" x14ac:dyDescent="0.2">
      <c r="A40" s="50" t="s">
        <v>142</v>
      </c>
      <c r="B40" s="50" t="s">
        <v>74</v>
      </c>
      <c r="C40" s="50" t="s">
        <v>355</v>
      </c>
      <c r="D40" s="50" t="s">
        <v>141</v>
      </c>
    </row>
    <row r="41" spans="1:4" x14ac:dyDescent="0.2">
      <c r="A41" s="50" t="s">
        <v>452</v>
      </c>
      <c r="B41" s="50" t="s">
        <v>151</v>
      </c>
      <c r="C41" s="50" t="s">
        <v>441</v>
      </c>
      <c r="D41" s="50" t="s">
        <v>440</v>
      </c>
    </row>
    <row r="42" spans="1:4" x14ac:dyDescent="0.2">
      <c r="A42" s="50" t="s">
        <v>452</v>
      </c>
      <c r="B42" s="50" t="s">
        <v>147</v>
      </c>
      <c r="C42" s="50" t="s">
        <v>451</v>
      </c>
      <c r="D42" s="50" t="s">
        <v>450</v>
      </c>
    </row>
    <row r="43" spans="1:4" x14ac:dyDescent="0.2">
      <c r="A43" s="50" t="s">
        <v>30</v>
      </c>
      <c r="B43" s="50" t="s">
        <v>6</v>
      </c>
      <c r="C43" s="50" t="s">
        <v>20</v>
      </c>
      <c r="D43" s="50" t="s">
        <v>19</v>
      </c>
    </row>
    <row r="44" spans="1:4" x14ac:dyDescent="0.2">
      <c r="A44" s="50" t="s">
        <v>30</v>
      </c>
      <c r="B44" s="50" t="s">
        <v>6</v>
      </c>
      <c r="C44" s="50" t="s">
        <v>29</v>
      </c>
      <c r="D44" s="50" t="s">
        <v>28</v>
      </c>
    </row>
    <row r="45" spans="1:4" x14ac:dyDescent="0.2">
      <c r="A45" s="50" t="s">
        <v>183</v>
      </c>
      <c r="B45" s="50" t="s">
        <v>144</v>
      </c>
      <c r="C45" s="50" t="s">
        <v>368</v>
      </c>
      <c r="D45" s="50" t="s">
        <v>182</v>
      </c>
    </row>
    <row r="46" spans="1:4" x14ac:dyDescent="0.2">
      <c r="A46" s="50" t="s">
        <v>183</v>
      </c>
      <c r="B46" s="50" t="s">
        <v>144</v>
      </c>
      <c r="C46" s="50" t="s">
        <v>211</v>
      </c>
      <c r="D46" s="50" t="s">
        <v>210</v>
      </c>
    </row>
    <row r="47" spans="1:4" x14ac:dyDescent="0.2">
      <c r="A47" s="50" t="s">
        <v>145</v>
      </c>
      <c r="B47" s="50" t="s">
        <v>162</v>
      </c>
      <c r="C47" s="50" t="s">
        <v>170</v>
      </c>
      <c r="D47" s="50" t="s">
        <v>169</v>
      </c>
    </row>
    <row r="48" spans="1:4" x14ac:dyDescent="0.2">
      <c r="A48" s="50" t="s">
        <v>145</v>
      </c>
      <c r="B48" s="50" t="s">
        <v>151</v>
      </c>
      <c r="C48" s="50" t="s">
        <v>219</v>
      </c>
      <c r="D48" s="50" t="s">
        <v>218</v>
      </c>
    </row>
    <row r="49" spans="1:4" x14ac:dyDescent="0.2">
      <c r="A49" s="50" t="s">
        <v>72</v>
      </c>
      <c r="B49" s="50" t="s">
        <v>74</v>
      </c>
      <c r="C49" s="50" t="s">
        <v>449</v>
      </c>
      <c r="D49" s="50" t="s">
        <v>85</v>
      </c>
    </row>
    <row r="50" spans="1:4" x14ac:dyDescent="0.2">
      <c r="A50" s="50" t="s">
        <v>72</v>
      </c>
      <c r="B50" s="50" t="s">
        <v>74</v>
      </c>
      <c r="C50" s="50" t="s">
        <v>379</v>
      </c>
      <c r="D50" s="50" t="s">
        <v>378</v>
      </c>
    </row>
    <row r="51" spans="1:4" x14ac:dyDescent="0.2">
      <c r="A51" s="50" t="s">
        <v>118</v>
      </c>
      <c r="B51" s="50" t="s">
        <v>74</v>
      </c>
      <c r="C51" s="50" t="s">
        <v>380</v>
      </c>
      <c r="D51" s="50" t="s">
        <v>116</v>
      </c>
    </row>
    <row r="52" spans="1:4" x14ac:dyDescent="0.2">
      <c r="A52" s="50" t="s">
        <v>98</v>
      </c>
      <c r="B52" s="50" t="s">
        <v>53</v>
      </c>
      <c r="C52" s="50" t="s">
        <v>56</v>
      </c>
      <c r="D52" s="50" t="s">
        <v>55</v>
      </c>
    </row>
    <row r="53" spans="1:4" x14ac:dyDescent="0.2">
      <c r="A53" s="50" t="s">
        <v>98</v>
      </c>
      <c r="B53" s="50" t="s">
        <v>112</v>
      </c>
      <c r="C53" s="50" t="s">
        <v>111</v>
      </c>
      <c r="D53" s="50" t="s">
        <v>110</v>
      </c>
    </row>
    <row r="54" spans="1:4" x14ac:dyDescent="0.2">
      <c r="A54" s="50" t="s">
        <v>98</v>
      </c>
      <c r="B54" s="50" t="s">
        <v>144</v>
      </c>
      <c r="C54" s="50" t="s">
        <v>343</v>
      </c>
      <c r="D54" s="50" t="s">
        <v>342</v>
      </c>
    </row>
    <row r="55" spans="1:4" x14ac:dyDescent="0.2">
      <c r="A55" s="50" t="s">
        <v>98</v>
      </c>
      <c r="B55" s="50" t="s">
        <v>74</v>
      </c>
      <c r="C55" s="50" t="s">
        <v>379</v>
      </c>
      <c r="D55" s="50" t="s">
        <v>378</v>
      </c>
    </row>
    <row r="56" spans="1:4" x14ac:dyDescent="0.2">
      <c r="A56" s="50" t="s">
        <v>98</v>
      </c>
      <c r="B56" s="50" t="s">
        <v>53</v>
      </c>
      <c r="C56" s="50" t="s">
        <v>330</v>
      </c>
      <c r="D56" s="50" t="s">
        <v>329</v>
      </c>
    </row>
    <row r="57" spans="1:4" x14ac:dyDescent="0.2">
      <c r="A57" s="50" t="s">
        <v>98</v>
      </c>
      <c r="B57" s="50" t="s">
        <v>74</v>
      </c>
      <c r="C57" s="50" t="s">
        <v>443</v>
      </c>
      <c r="D57" s="50" t="s">
        <v>186</v>
      </c>
    </row>
    <row r="58" spans="1:4" x14ac:dyDescent="0.2">
      <c r="A58" s="50" t="s">
        <v>100</v>
      </c>
      <c r="B58" s="50" t="s">
        <v>74</v>
      </c>
      <c r="C58" s="50" t="s">
        <v>90</v>
      </c>
      <c r="D58" s="50" t="s">
        <v>89</v>
      </c>
    </row>
    <row r="59" spans="1:4" x14ac:dyDescent="0.2">
      <c r="A59" s="50" t="s">
        <v>100</v>
      </c>
      <c r="B59" s="50" t="s">
        <v>74</v>
      </c>
      <c r="C59" s="50" t="s">
        <v>448</v>
      </c>
      <c r="D59" s="50" t="s">
        <v>91</v>
      </c>
    </row>
    <row r="60" spans="1:4" x14ac:dyDescent="0.2">
      <c r="A60" s="50" t="s">
        <v>100</v>
      </c>
      <c r="B60" s="50" t="s">
        <v>74</v>
      </c>
      <c r="C60" s="50" t="s">
        <v>447</v>
      </c>
      <c r="D60" s="50" t="s">
        <v>107</v>
      </c>
    </row>
    <row r="61" spans="1:4" x14ac:dyDescent="0.2">
      <c r="A61" s="50" t="s">
        <v>100</v>
      </c>
      <c r="B61" s="50" t="s">
        <v>74</v>
      </c>
      <c r="C61" s="50" t="s">
        <v>379</v>
      </c>
      <c r="D61" s="50" t="s">
        <v>378</v>
      </c>
    </row>
    <row r="62" spans="1:4" x14ac:dyDescent="0.2">
      <c r="A62" s="50" t="s">
        <v>100</v>
      </c>
      <c r="B62" s="50" t="s">
        <v>74</v>
      </c>
      <c r="C62" s="50" t="s">
        <v>189</v>
      </c>
      <c r="D62" s="50" t="s">
        <v>366</v>
      </c>
    </row>
    <row r="63" spans="1:4" x14ac:dyDescent="0.2">
      <c r="A63" s="50" t="s">
        <v>100</v>
      </c>
      <c r="B63" s="50" t="s">
        <v>74</v>
      </c>
      <c r="C63" s="50" t="s">
        <v>130</v>
      </c>
      <c r="D63" s="50" t="s">
        <v>129</v>
      </c>
    </row>
    <row r="64" spans="1:4" x14ac:dyDescent="0.2">
      <c r="A64" s="50" t="s">
        <v>100</v>
      </c>
      <c r="B64" s="50" t="s">
        <v>74</v>
      </c>
      <c r="C64" s="50" t="s">
        <v>138</v>
      </c>
      <c r="D64" s="50" t="s">
        <v>137</v>
      </c>
    </row>
    <row r="65" spans="1:4" x14ac:dyDescent="0.2">
      <c r="A65" s="50" t="s">
        <v>100</v>
      </c>
      <c r="B65" s="50" t="s">
        <v>74</v>
      </c>
      <c r="C65" s="50" t="s">
        <v>443</v>
      </c>
      <c r="D65" s="50" t="s">
        <v>186</v>
      </c>
    </row>
    <row r="66" spans="1:4" x14ac:dyDescent="0.2">
      <c r="A66" s="50" t="s">
        <v>81</v>
      </c>
      <c r="B66" s="50" t="s">
        <v>74</v>
      </c>
      <c r="C66" s="50" t="s">
        <v>79</v>
      </c>
      <c r="D66" s="50" t="s">
        <v>78</v>
      </c>
    </row>
    <row r="67" spans="1:4" x14ac:dyDescent="0.2">
      <c r="A67" s="50" t="s">
        <v>81</v>
      </c>
      <c r="B67" s="50" t="s">
        <v>74</v>
      </c>
      <c r="C67" s="50" t="s">
        <v>432</v>
      </c>
      <c r="D67" s="50" t="s">
        <v>99</v>
      </c>
    </row>
    <row r="68" spans="1:4" x14ac:dyDescent="0.2">
      <c r="A68" s="50" t="s">
        <v>81</v>
      </c>
      <c r="B68" s="50" t="s">
        <v>112</v>
      </c>
      <c r="C68" s="50" t="s">
        <v>111</v>
      </c>
      <c r="D68" s="50" t="s">
        <v>110</v>
      </c>
    </row>
    <row r="69" spans="1:4" x14ac:dyDescent="0.2">
      <c r="A69" s="50" t="s">
        <v>446</v>
      </c>
      <c r="B69" s="50" t="s">
        <v>74</v>
      </c>
      <c r="C69" s="50" t="s">
        <v>445</v>
      </c>
      <c r="D69" s="50" t="s">
        <v>444</v>
      </c>
    </row>
    <row r="70" spans="1:4" x14ac:dyDescent="0.2">
      <c r="A70" s="50" t="s">
        <v>187</v>
      </c>
      <c r="B70" s="50" t="s">
        <v>74</v>
      </c>
      <c r="C70" s="50" t="s">
        <v>380</v>
      </c>
      <c r="D70" s="50" t="s">
        <v>116</v>
      </c>
    </row>
    <row r="71" spans="1:4" x14ac:dyDescent="0.2">
      <c r="A71" s="50" t="s">
        <v>187</v>
      </c>
      <c r="B71" s="50" t="s">
        <v>74</v>
      </c>
      <c r="C71" s="50" t="s">
        <v>189</v>
      </c>
      <c r="D71" s="50" t="s">
        <v>366</v>
      </c>
    </row>
    <row r="72" spans="1:4" x14ac:dyDescent="0.2">
      <c r="A72" s="50" t="s">
        <v>187</v>
      </c>
      <c r="B72" s="50" t="s">
        <v>74</v>
      </c>
      <c r="C72" s="50" t="s">
        <v>443</v>
      </c>
      <c r="D72" s="50" t="s">
        <v>186</v>
      </c>
    </row>
    <row r="73" spans="1:4" x14ac:dyDescent="0.2">
      <c r="A73" s="50" t="s">
        <v>442</v>
      </c>
      <c r="B73" s="50" t="s">
        <v>74</v>
      </c>
      <c r="C73" s="50" t="s">
        <v>379</v>
      </c>
      <c r="D73" s="50" t="s">
        <v>378</v>
      </c>
    </row>
    <row r="74" spans="1:4" x14ac:dyDescent="0.2">
      <c r="A74" s="50" t="s">
        <v>196</v>
      </c>
      <c r="B74" s="50" t="s">
        <v>147</v>
      </c>
      <c r="C74" s="50" t="s">
        <v>156</v>
      </c>
      <c r="D74" s="50" t="s">
        <v>155</v>
      </c>
    </row>
    <row r="75" spans="1:4" x14ac:dyDescent="0.2">
      <c r="A75" s="50" t="s">
        <v>196</v>
      </c>
      <c r="B75" s="50" t="s">
        <v>151</v>
      </c>
      <c r="C75" s="50" t="s">
        <v>441</v>
      </c>
      <c r="D75" s="50" t="s">
        <v>440</v>
      </c>
    </row>
    <row r="76" spans="1:4" x14ac:dyDescent="0.2">
      <c r="A76" s="50" t="s">
        <v>196</v>
      </c>
      <c r="B76" s="50" t="s">
        <v>147</v>
      </c>
      <c r="C76" s="50" t="s">
        <v>195</v>
      </c>
      <c r="D76" s="50" t="s">
        <v>194</v>
      </c>
    </row>
    <row r="77" spans="1:4" x14ac:dyDescent="0.2">
      <c r="A77" s="50" t="s">
        <v>154</v>
      </c>
      <c r="B77" s="50" t="s">
        <v>147</v>
      </c>
      <c r="C77" s="50" t="s">
        <v>439</v>
      </c>
      <c r="D77" s="50" t="s">
        <v>438</v>
      </c>
    </row>
    <row r="78" spans="1:4" x14ac:dyDescent="0.2">
      <c r="A78" s="50" t="s">
        <v>168</v>
      </c>
      <c r="B78" s="50" t="s">
        <v>74</v>
      </c>
      <c r="C78" s="50" t="s">
        <v>434</v>
      </c>
      <c r="D78" s="50" t="s">
        <v>433</v>
      </c>
    </row>
    <row r="79" spans="1:4" x14ac:dyDescent="0.2">
      <c r="A79" s="50" t="s">
        <v>168</v>
      </c>
      <c r="B79" s="50" t="s">
        <v>151</v>
      </c>
      <c r="C79" s="50" t="s">
        <v>437</v>
      </c>
      <c r="D79" s="50" t="s">
        <v>158</v>
      </c>
    </row>
    <row r="80" spans="1:4" x14ac:dyDescent="0.2">
      <c r="A80" s="50" t="s">
        <v>168</v>
      </c>
      <c r="B80" s="50" t="s">
        <v>151</v>
      </c>
      <c r="C80" s="50" t="s">
        <v>388</v>
      </c>
      <c r="D80" s="50" t="s">
        <v>174</v>
      </c>
    </row>
    <row r="81" spans="1:4" x14ac:dyDescent="0.2">
      <c r="A81" s="50" t="s">
        <v>168</v>
      </c>
      <c r="B81" s="50" t="s">
        <v>147</v>
      </c>
      <c r="C81" s="50" t="s">
        <v>195</v>
      </c>
      <c r="D81" s="50" t="s">
        <v>194</v>
      </c>
    </row>
    <row r="82" spans="1:4" x14ac:dyDescent="0.2">
      <c r="A82" s="50" t="s">
        <v>168</v>
      </c>
      <c r="B82" s="50" t="s">
        <v>162</v>
      </c>
      <c r="C82" s="50" t="s">
        <v>217</v>
      </c>
      <c r="D82" s="50" t="s">
        <v>216</v>
      </c>
    </row>
    <row r="83" spans="1:4" x14ac:dyDescent="0.2">
      <c r="A83" s="50" t="s">
        <v>159</v>
      </c>
      <c r="B83" s="50" t="s">
        <v>151</v>
      </c>
      <c r="C83" s="50" t="s">
        <v>179</v>
      </c>
      <c r="D83" s="50" t="s">
        <v>178</v>
      </c>
    </row>
    <row r="84" spans="1:4" x14ac:dyDescent="0.2">
      <c r="A84" s="50" t="s">
        <v>436</v>
      </c>
      <c r="B84" s="50" t="s">
        <v>147</v>
      </c>
      <c r="C84" s="50" t="s">
        <v>173</v>
      </c>
      <c r="D84" s="50" t="s">
        <v>172</v>
      </c>
    </row>
    <row r="85" spans="1:4" x14ac:dyDescent="0.2">
      <c r="A85" s="50" t="s">
        <v>177</v>
      </c>
      <c r="B85" s="50" t="s">
        <v>147</v>
      </c>
      <c r="C85" s="50" t="s">
        <v>176</v>
      </c>
      <c r="D85" s="50" t="s">
        <v>175</v>
      </c>
    </row>
    <row r="86" spans="1:4" x14ac:dyDescent="0.2">
      <c r="A86" s="50" t="s">
        <v>177</v>
      </c>
      <c r="B86" s="50" t="s">
        <v>151</v>
      </c>
      <c r="C86" s="50" t="s">
        <v>179</v>
      </c>
      <c r="D86" s="50" t="s">
        <v>178</v>
      </c>
    </row>
    <row r="87" spans="1:4" x14ac:dyDescent="0.2">
      <c r="A87" s="50" t="s">
        <v>177</v>
      </c>
      <c r="B87" s="50" t="s">
        <v>147</v>
      </c>
      <c r="C87" s="50" t="s">
        <v>185</v>
      </c>
      <c r="D87" s="50" t="s">
        <v>184</v>
      </c>
    </row>
    <row r="88" spans="1:4" x14ac:dyDescent="0.2">
      <c r="A88" s="50" t="s">
        <v>177</v>
      </c>
      <c r="B88" s="50" t="s">
        <v>226</v>
      </c>
      <c r="C88" s="50" t="s">
        <v>225</v>
      </c>
      <c r="D88" s="50" t="s">
        <v>224</v>
      </c>
    </row>
    <row r="89" spans="1:4" x14ac:dyDescent="0.2">
      <c r="A89" s="50" t="s">
        <v>177</v>
      </c>
      <c r="B89" s="50" t="s">
        <v>147</v>
      </c>
      <c r="C89" s="50" t="s">
        <v>228</v>
      </c>
      <c r="D89" s="50" t="s">
        <v>227</v>
      </c>
    </row>
    <row r="90" spans="1:4" x14ac:dyDescent="0.2">
      <c r="A90" s="50" t="s">
        <v>157</v>
      </c>
      <c r="B90" s="50" t="s">
        <v>151</v>
      </c>
      <c r="C90" s="50" t="s">
        <v>150</v>
      </c>
      <c r="D90" s="50" t="s">
        <v>149</v>
      </c>
    </row>
    <row r="91" spans="1:4" x14ac:dyDescent="0.2">
      <c r="A91" s="50" t="s">
        <v>157</v>
      </c>
      <c r="B91" s="50" t="s">
        <v>147</v>
      </c>
      <c r="C91" s="50" t="s">
        <v>156</v>
      </c>
      <c r="D91" s="50" t="s">
        <v>155</v>
      </c>
    </row>
    <row r="92" spans="1:4" x14ac:dyDescent="0.2">
      <c r="A92" s="50" t="s">
        <v>157</v>
      </c>
      <c r="B92" s="50" t="s">
        <v>147</v>
      </c>
      <c r="C92" s="50" t="s">
        <v>199</v>
      </c>
      <c r="D92" s="50" t="s">
        <v>198</v>
      </c>
    </row>
    <row r="93" spans="1:4" x14ac:dyDescent="0.2">
      <c r="A93" s="50" t="s">
        <v>157</v>
      </c>
      <c r="B93" s="50" t="s">
        <v>151</v>
      </c>
      <c r="C93" s="50" t="s">
        <v>201</v>
      </c>
      <c r="D93" s="50" t="s">
        <v>200</v>
      </c>
    </row>
    <row r="94" spans="1:4" x14ac:dyDescent="0.2">
      <c r="A94" s="50" t="s">
        <v>157</v>
      </c>
      <c r="B94" s="50" t="s">
        <v>147</v>
      </c>
      <c r="C94" s="50" t="s">
        <v>204</v>
      </c>
      <c r="D94" s="50" t="s">
        <v>203</v>
      </c>
    </row>
    <row r="95" spans="1:4" x14ac:dyDescent="0.2">
      <c r="A95" s="50" t="s">
        <v>157</v>
      </c>
      <c r="B95" s="50" t="s">
        <v>147</v>
      </c>
      <c r="C95" s="50" t="s">
        <v>206</v>
      </c>
      <c r="D95" s="50" t="s">
        <v>205</v>
      </c>
    </row>
    <row r="96" spans="1:4" x14ac:dyDescent="0.2">
      <c r="A96" s="50" t="s">
        <v>157</v>
      </c>
      <c r="B96" s="50" t="s">
        <v>151</v>
      </c>
      <c r="C96" s="50" t="s">
        <v>221</v>
      </c>
      <c r="D96" s="50" t="s">
        <v>220</v>
      </c>
    </row>
    <row r="97" spans="1:4" x14ac:dyDescent="0.2">
      <c r="A97" s="50" t="s">
        <v>157</v>
      </c>
      <c r="B97" s="50" t="s">
        <v>147</v>
      </c>
      <c r="C97" s="50" t="s">
        <v>228</v>
      </c>
      <c r="D97" s="50" t="s">
        <v>227</v>
      </c>
    </row>
    <row r="98" spans="1:4" x14ac:dyDescent="0.2">
      <c r="A98" s="50" t="s">
        <v>152</v>
      </c>
      <c r="B98" s="50" t="s">
        <v>162</v>
      </c>
      <c r="C98" s="50" t="s">
        <v>170</v>
      </c>
      <c r="D98" s="50" t="s">
        <v>169</v>
      </c>
    </row>
    <row r="99" spans="1:4" x14ac:dyDescent="0.2">
      <c r="A99" s="50" t="s">
        <v>152</v>
      </c>
      <c r="B99" s="50" t="s">
        <v>151</v>
      </c>
      <c r="C99" s="50" t="s">
        <v>201</v>
      </c>
      <c r="D99" s="50" t="s">
        <v>200</v>
      </c>
    </row>
    <row r="100" spans="1:4" x14ac:dyDescent="0.2">
      <c r="A100" s="50" t="s">
        <v>435</v>
      </c>
      <c r="B100" s="50" t="s">
        <v>74</v>
      </c>
      <c r="C100" s="50" t="s">
        <v>189</v>
      </c>
      <c r="D100" s="50" t="s">
        <v>366</v>
      </c>
    </row>
    <row r="101" spans="1:4" x14ac:dyDescent="0.2">
      <c r="A101" s="50" t="s">
        <v>113</v>
      </c>
      <c r="B101" s="50" t="s">
        <v>74</v>
      </c>
      <c r="C101" s="50" t="s">
        <v>434</v>
      </c>
      <c r="D101" s="50" t="s">
        <v>433</v>
      </c>
    </row>
    <row r="102" spans="1:4" x14ac:dyDescent="0.2">
      <c r="A102" s="50" t="s">
        <v>113</v>
      </c>
      <c r="B102" s="50" t="s">
        <v>74</v>
      </c>
      <c r="C102" s="50" t="s">
        <v>432</v>
      </c>
      <c r="D102" s="50" t="s">
        <v>99</v>
      </c>
    </row>
    <row r="103" spans="1:4" x14ac:dyDescent="0.2">
      <c r="A103" s="50" t="s">
        <v>60</v>
      </c>
      <c r="B103" s="50" t="s">
        <v>74</v>
      </c>
      <c r="C103" s="50" t="s">
        <v>432</v>
      </c>
      <c r="D103" s="50" t="s">
        <v>99</v>
      </c>
    </row>
    <row r="104" spans="1:4" x14ac:dyDescent="0.2">
      <c r="A104" s="50" t="s">
        <v>431</v>
      </c>
      <c r="B104" s="50" t="s">
        <v>74</v>
      </c>
      <c r="C104" s="50" t="s">
        <v>84</v>
      </c>
      <c r="D104" s="50" t="s">
        <v>83</v>
      </c>
    </row>
    <row r="105" spans="1:4" x14ac:dyDescent="0.2">
      <c r="A105" s="50" t="s">
        <v>88</v>
      </c>
      <c r="B105" s="50" t="s">
        <v>74</v>
      </c>
      <c r="C105" s="50" t="s">
        <v>408</v>
      </c>
      <c r="D105" s="50" t="s">
        <v>407</v>
      </c>
    </row>
    <row r="106" spans="1:4" x14ac:dyDescent="0.2">
      <c r="A106" s="50" t="s">
        <v>88</v>
      </c>
      <c r="B106" s="50" t="s">
        <v>74</v>
      </c>
      <c r="C106" s="50" t="s">
        <v>406</v>
      </c>
      <c r="D106" s="50" t="s">
        <v>405</v>
      </c>
    </row>
    <row r="107" spans="1:4" x14ac:dyDescent="0.2">
      <c r="A107" s="50" t="s">
        <v>88</v>
      </c>
      <c r="B107" s="50" t="s">
        <v>74</v>
      </c>
      <c r="C107" s="50" t="s">
        <v>430</v>
      </c>
      <c r="D107" s="50" t="s">
        <v>429</v>
      </c>
    </row>
    <row r="108" spans="1:4" x14ac:dyDescent="0.2">
      <c r="A108" s="50" t="s">
        <v>88</v>
      </c>
      <c r="B108" s="50" t="s">
        <v>74</v>
      </c>
      <c r="C108" s="50" t="s">
        <v>87</v>
      </c>
      <c r="D108" s="50" t="s">
        <v>86</v>
      </c>
    </row>
    <row r="109" spans="1:4" x14ac:dyDescent="0.2">
      <c r="A109" s="50" t="s">
        <v>88</v>
      </c>
      <c r="B109" s="50" t="s">
        <v>74</v>
      </c>
      <c r="C109" s="50" t="s">
        <v>361</v>
      </c>
      <c r="D109" s="50" t="s">
        <v>360</v>
      </c>
    </row>
    <row r="110" spans="1:4" x14ac:dyDescent="0.2">
      <c r="A110" s="50" t="s">
        <v>88</v>
      </c>
      <c r="B110" s="50" t="s">
        <v>112</v>
      </c>
      <c r="C110" s="50" t="s">
        <v>338</v>
      </c>
      <c r="D110" s="50" t="s">
        <v>337</v>
      </c>
    </row>
    <row r="111" spans="1:4" x14ac:dyDescent="0.2">
      <c r="A111" s="50" t="s">
        <v>88</v>
      </c>
      <c r="B111" s="50" t="s">
        <v>74</v>
      </c>
      <c r="C111" s="50" t="s">
        <v>398</v>
      </c>
      <c r="D111" s="50" t="s">
        <v>397</v>
      </c>
    </row>
    <row r="112" spans="1:4" x14ac:dyDescent="0.2">
      <c r="A112" s="50" t="s">
        <v>426</v>
      </c>
      <c r="B112" s="50" t="s">
        <v>6</v>
      </c>
      <c r="C112" s="50" t="s">
        <v>428</v>
      </c>
      <c r="D112" s="50" t="s">
        <v>427</v>
      </c>
    </row>
    <row r="113" spans="1:13" x14ac:dyDescent="0.2">
      <c r="A113" s="50" t="s">
        <v>426</v>
      </c>
      <c r="B113" s="50" t="s">
        <v>6</v>
      </c>
      <c r="C113" s="50" t="s">
        <v>29</v>
      </c>
      <c r="D113" s="50" t="s">
        <v>28</v>
      </c>
    </row>
    <row r="114" spans="1:13" x14ac:dyDescent="0.2">
      <c r="A114" s="50" t="s">
        <v>426</v>
      </c>
      <c r="B114" s="50" t="s">
        <v>74</v>
      </c>
      <c r="C114" s="50" t="s">
        <v>361</v>
      </c>
      <c r="D114" s="50" t="s">
        <v>360</v>
      </c>
    </row>
    <row r="115" spans="1:13" x14ac:dyDescent="0.2">
      <c r="A115" s="50" t="s">
        <v>46</v>
      </c>
      <c r="B115" s="50" t="s">
        <v>45</v>
      </c>
      <c r="C115" s="50" t="s">
        <v>44</v>
      </c>
      <c r="D115" s="50" t="s">
        <v>43</v>
      </c>
    </row>
    <row r="116" spans="1:13" x14ac:dyDescent="0.2">
      <c r="A116" s="50" t="s">
        <v>46</v>
      </c>
      <c r="B116" s="50" t="s">
        <v>45</v>
      </c>
      <c r="C116" s="50" t="s">
        <v>410</v>
      </c>
      <c r="D116" s="50" t="s">
        <v>409</v>
      </c>
      <c r="H116" s="51"/>
      <c r="I116" s="51"/>
      <c r="J116" s="51"/>
      <c r="K116" s="51"/>
      <c r="L116" s="51"/>
      <c r="M116" s="51"/>
    </row>
    <row r="117" spans="1:13" x14ac:dyDescent="0.2">
      <c r="A117" s="50" t="s">
        <v>46</v>
      </c>
      <c r="B117" s="50" t="s">
        <v>74</v>
      </c>
      <c r="C117" s="50" t="s">
        <v>408</v>
      </c>
      <c r="D117" s="50" t="s">
        <v>407</v>
      </c>
    </row>
    <row r="118" spans="1:13" x14ac:dyDescent="0.2">
      <c r="A118" s="50" t="s">
        <v>46</v>
      </c>
      <c r="B118" s="50" t="s">
        <v>74</v>
      </c>
      <c r="C118" s="50" t="s">
        <v>425</v>
      </c>
      <c r="D118" s="50" t="s">
        <v>424</v>
      </c>
    </row>
    <row r="119" spans="1:13" x14ac:dyDescent="0.2">
      <c r="A119" s="50" t="s">
        <v>46</v>
      </c>
      <c r="B119" s="50" t="s">
        <v>74</v>
      </c>
      <c r="C119" s="50" t="s">
        <v>77</v>
      </c>
      <c r="D119" s="50" t="s">
        <v>76</v>
      </c>
    </row>
    <row r="120" spans="1:13" x14ac:dyDescent="0.2">
      <c r="A120" s="50" t="s">
        <v>46</v>
      </c>
      <c r="B120" s="50" t="s">
        <v>74</v>
      </c>
      <c r="C120" s="50" t="s">
        <v>87</v>
      </c>
      <c r="D120" s="50" t="s">
        <v>86</v>
      </c>
    </row>
    <row r="121" spans="1:13" x14ac:dyDescent="0.2">
      <c r="A121" s="50" t="s">
        <v>46</v>
      </c>
      <c r="B121" s="50" t="s">
        <v>74</v>
      </c>
      <c r="C121" s="50" t="s">
        <v>361</v>
      </c>
      <c r="D121" s="50" t="s">
        <v>360</v>
      </c>
    </row>
    <row r="122" spans="1:13" x14ac:dyDescent="0.2">
      <c r="A122" s="50" t="s">
        <v>46</v>
      </c>
      <c r="B122" s="50" t="s">
        <v>74</v>
      </c>
      <c r="C122" s="50" t="s">
        <v>96</v>
      </c>
      <c r="D122" s="50" t="s">
        <v>95</v>
      </c>
    </row>
    <row r="123" spans="1:13" x14ac:dyDescent="0.2">
      <c r="A123" s="50" t="s">
        <v>46</v>
      </c>
      <c r="B123" s="50" t="s">
        <v>74</v>
      </c>
      <c r="C123" s="50" t="s">
        <v>104</v>
      </c>
      <c r="D123" s="50" t="s">
        <v>103</v>
      </c>
    </row>
    <row r="124" spans="1:13" x14ac:dyDescent="0.2">
      <c r="A124" s="50" t="s">
        <v>46</v>
      </c>
      <c r="B124" s="50" t="s">
        <v>74</v>
      </c>
      <c r="C124" s="50" t="s">
        <v>333</v>
      </c>
      <c r="D124" s="50" t="s">
        <v>332</v>
      </c>
    </row>
    <row r="125" spans="1:13" x14ac:dyDescent="0.2">
      <c r="A125" s="50" t="s">
        <v>46</v>
      </c>
      <c r="B125" s="50" t="s">
        <v>74</v>
      </c>
      <c r="C125" s="50" t="s">
        <v>398</v>
      </c>
      <c r="D125" s="50" t="s">
        <v>397</v>
      </c>
    </row>
    <row r="126" spans="1:13" x14ac:dyDescent="0.2">
      <c r="A126" s="50" t="s">
        <v>10</v>
      </c>
      <c r="B126" s="50" t="s">
        <v>6</v>
      </c>
      <c r="C126" s="50" t="s">
        <v>5</v>
      </c>
      <c r="D126" s="50" t="s">
        <v>4</v>
      </c>
    </row>
    <row r="127" spans="1:13" x14ac:dyDescent="0.2">
      <c r="A127" s="50" t="s">
        <v>10</v>
      </c>
      <c r="B127" s="50" t="s">
        <v>6</v>
      </c>
      <c r="C127" s="50" t="s">
        <v>12</v>
      </c>
      <c r="D127" s="50" t="s">
        <v>11</v>
      </c>
    </row>
    <row r="128" spans="1:13" x14ac:dyDescent="0.2">
      <c r="A128" s="50" t="s">
        <v>10</v>
      </c>
      <c r="B128" s="50" t="s">
        <v>6</v>
      </c>
      <c r="C128" s="50" t="s">
        <v>15</v>
      </c>
      <c r="D128" s="50" t="s">
        <v>14</v>
      </c>
    </row>
    <row r="129" spans="1:4" x14ac:dyDescent="0.2">
      <c r="A129" s="50" t="s">
        <v>10</v>
      </c>
      <c r="B129" s="50" t="s">
        <v>6</v>
      </c>
      <c r="C129" s="50" t="s">
        <v>22</v>
      </c>
      <c r="D129" s="50" t="s">
        <v>21</v>
      </c>
    </row>
    <row r="130" spans="1:4" x14ac:dyDescent="0.2">
      <c r="A130" s="50" t="s">
        <v>10</v>
      </c>
      <c r="B130" s="50" t="s">
        <v>6</v>
      </c>
      <c r="C130" s="50" t="s">
        <v>24</v>
      </c>
      <c r="D130" s="50" t="s">
        <v>23</v>
      </c>
    </row>
    <row r="131" spans="1:4" x14ac:dyDescent="0.2">
      <c r="A131" s="50" t="s">
        <v>10</v>
      </c>
      <c r="B131" s="50" t="s">
        <v>6</v>
      </c>
      <c r="C131" s="50" t="s">
        <v>423</v>
      </c>
      <c r="D131" s="50" t="s">
        <v>422</v>
      </c>
    </row>
    <row r="132" spans="1:4" x14ac:dyDescent="0.2">
      <c r="A132" s="50" t="s">
        <v>10</v>
      </c>
      <c r="B132" s="50" t="s">
        <v>6</v>
      </c>
      <c r="C132" s="50" t="s">
        <v>421</v>
      </c>
      <c r="D132" s="50" t="s">
        <v>420</v>
      </c>
    </row>
    <row r="133" spans="1:4" x14ac:dyDescent="0.2">
      <c r="A133" s="50" t="s">
        <v>10</v>
      </c>
      <c r="B133" s="50" t="s">
        <v>6</v>
      </c>
      <c r="C133" s="50" t="s">
        <v>419</v>
      </c>
      <c r="D133" s="50" t="s">
        <v>418</v>
      </c>
    </row>
    <row r="134" spans="1:4" x14ac:dyDescent="0.2">
      <c r="A134" s="50" t="s">
        <v>10</v>
      </c>
      <c r="B134" s="50" t="s">
        <v>6</v>
      </c>
      <c r="C134" s="50" t="s">
        <v>417</v>
      </c>
      <c r="D134" s="50" t="s">
        <v>34</v>
      </c>
    </row>
    <row r="135" spans="1:4" x14ac:dyDescent="0.2">
      <c r="A135" s="50" t="s">
        <v>10</v>
      </c>
      <c r="B135" s="50" t="s">
        <v>6</v>
      </c>
      <c r="C135" s="50" t="s">
        <v>38</v>
      </c>
      <c r="D135" s="50" t="s">
        <v>37</v>
      </c>
    </row>
    <row r="136" spans="1:4" x14ac:dyDescent="0.2">
      <c r="A136" s="50" t="s">
        <v>10</v>
      </c>
      <c r="B136" s="50" t="s">
        <v>6</v>
      </c>
      <c r="C136" s="50" t="s">
        <v>416</v>
      </c>
      <c r="D136" s="50" t="s">
        <v>415</v>
      </c>
    </row>
    <row r="137" spans="1:4" x14ac:dyDescent="0.2">
      <c r="A137" s="50" t="s">
        <v>10</v>
      </c>
      <c r="B137" s="50" t="s">
        <v>6</v>
      </c>
      <c r="C137" s="50" t="s">
        <v>40</v>
      </c>
      <c r="D137" s="50" t="s">
        <v>39</v>
      </c>
    </row>
    <row r="138" spans="1:4" x14ac:dyDescent="0.2">
      <c r="A138" s="50" t="s">
        <v>10</v>
      </c>
      <c r="B138" s="50" t="s">
        <v>6</v>
      </c>
      <c r="C138" s="50" t="s">
        <v>42</v>
      </c>
      <c r="D138" s="50" t="s">
        <v>41</v>
      </c>
    </row>
    <row r="139" spans="1:4" x14ac:dyDescent="0.2">
      <c r="A139" s="50" t="s">
        <v>10</v>
      </c>
      <c r="B139" s="50" t="s">
        <v>6</v>
      </c>
      <c r="C139" s="50" t="s">
        <v>48</v>
      </c>
      <c r="D139" s="50" t="s">
        <v>47</v>
      </c>
    </row>
    <row r="140" spans="1:4" x14ac:dyDescent="0.2">
      <c r="A140" s="50" t="s">
        <v>10</v>
      </c>
      <c r="B140" s="50" t="s">
        <v>74</v>
      </c>
      <c r="C140" s="50" t="s">
        <v>125</v>
      </c>
      <c r="D140" s="50" t="s">
        <v>124</v>
      </c>
    </row>
    <row r="141" spans="1:4" x14ac:dyDescent="0.2">
      <c r="A141" s="50" t="s">
        <v>59</v>
      </c>
      <c r="B141" s="50" t="s">
        <v>71</v>
      </c>
      <c r="C141" s="50" t="s">
        <v>414</v>
      </c>
      <c r="D141" s="50" t="s">
        <v>413</v>
      </c>
    </row>
    <row r="142" spans="1:4" x14ac:dyDescent="0.2">
      <c r="A142" s="50" t="s">
        <v>59</v>
      </c>
      <c r="B142" s="50" t="s">
        <v>6</v>
      </c>
      <c r="C142" s="50" t="s">
        <v>412</v>
      </c>
      <c r="D142" s="50" t="s">
        <v>411</v>
      </c>
    </row>
    <row r="143" spans="1:4" x14ac:dyDescent="0.2">
      <c r="A143" s="50" t="s">
        <v>59</v>
      </c>
      <c r="B143" s="50" t="s">
        <v>45</v>
      </c>
      <c r="C143" s="50" t="s">
        <v>410</v>
      </c>
      <c r="D143" s="50" t="s">
        <v>409</v>
      </c>
    </row>
    <row r="144" spans="1:4" x14ac:dyDescent="0.2">
      <c r="A144" s="50" t="s">
        <v>59</v>
      </c>
      <c r="B144" s="50" t="s">
        <v>53</v>
      </c>
      <c r="C144" s="50" t="s">
        <v>352</v>
      </c>
      <c r="D144" s="50" t="s">
        <v>61</v>
      </c>
    </row>
    <row r="145" spans="1:4" x14ac:dyDescent="0.2">
      <c r="A145" s="50" t="s">
        <v>59</v>
      </c>
      <c r="B145" s="50" t="s">
        <v>74</v>
      </c>
      <c r="C145" s="50" t="s">
        <v>408</v>
      </c>
      <c r="D145" s="50" t="s">
        <v>407</v>
      </c>
    </row>
    <row r="146" spans="1:4" x14ac:dyDescent="0.2">
      <c r="A146" s="50" t="s">
        <v>59</v>
      </c>
      <c r="B146" s="50" t="s">
        <v>74</v>
      </c>
      <c r="C146" s="50" t="s">
        <v>406</v>
      </c>
      <c r="D146" s="50" t="s">
        <v>405</v>
      </c>
    </row>
    <row r="147" spans="1:4" x14ac:dyDescent="0.2">
      <c r="A147" s="50" t="s">
        <v>59</v>
      </c>
      <c r="B147" s="50" t="s">
        <v>74</v>
      </c>
      <c r="C147" s="50" t="s">
        <v>87</v>
      </c>
      <c r="D147" s="50" t="s">
        <v>86</v>
      </c>
    </row>
    <row r="148" spans="1:4" x14ac:dyDescent="0.2">
      <c r="A148" s="50" t="s">
        <v>59</v>
      </c>
      <c r="B148" s="50" t="s">
        <v>74</v>
      </c>
      <c r="C148" s="50" t="s">
        <v>361</v>
      </c>
      <c r="D148" s="50" t="s">
        <v>360</v>
      </c>
    </row>
    <row r="149" spans="1:4" x14ac:dyDescent="0.2">
      <c r="A149" s="50" t="s">
        <v>59</v>
      </c>
      <c r="B149" s="50" t="s">
        <v>74</v>
      </c>
      <c r="C149" s="50" t="s">
        <v>96</v>
      </c>
      <c r="D149" s="50" t="s">
        <v>95</v>
      </c>
    </row>
    <row r="150" spans="1:4" x14ac:dyDescent="0.2">
      <c r="A150" s="50" t="s">
        <v>59</v>
      </c>
      <c r="B150" s="50" t="s">
        <v>74</v>
      </c>
      <c r="C150" s="50" t="s">
        <v>109</v>
      </c>
      <c r="D150" s="50" t="s">
        <v>108</v>
      </c>
    </row>
    <row r="151" spans="1:4" x14ac:dyDescent="0.2">
      <c r="A151" s="50" t="s">
        <v>59</v>
      </c>
      <c r="B151" s="50" t="s">
        <v>74</v>
      </c>
      <c r="C151" s="50" t="s">
        <v>120</v>
      </c>
      <c r="D151" s="50" t="s">
        <v>119</v>
      </c>
    </row>
    <row r="152" spans="1:4" x14ac:dyDescent="0.2">
      <c r="A152" s="50" t="s">
        <v>59</v>
      </c>
      <c r="B152" s="50" t="s">
        <v>74</v>
      </c>
      <c r="C152" s="50" t="s">
        <v>122</v>
      </c>
      <c r="D152" s="50" t="s">
        <v>121</v>
      </c>
    </row>
    <row r="153" spans="1:4" x14ac:dyDescent="0.2">
      <c r="A153" s="50" t="s">
        <v>59</v>
      </c>
      <c r="B153" s="50" t="s">
        <v>74</v>
      </c>
      <c r="C153" s="50" t="s">
        <v>333</v>
      </c>
      <c r="D153" s="50" t="s">
        <v>332</v>
      </c>
    </row>
    <row r="154" spans="1:4" x14ac:dyDescent="0.2">
      <c r="A154" s="50" t="s">
        <v>59</v>
      </c>
      <c r="B154" s="50" t="s">
        <v>74</v>
      </c>
      <c r="C154" s="50" t="s">
        <v>398</v>
      </c>
      <c r="D154" s="50" t="s">
        <v>397</v>
      </c>
    </row>
    <row r="155" spans="1:4" x14ac:dyDescent="0.2">
      <c r="A155" s="50" t="s">
        <v>59</v>
      </c>
      <c r="B155" s="50" t="s">
        <v>74</v>
      </c>
      <c r="C155" s="50" t="s">
        <v>357</v>
      </c>
      <c r="D155" s="50" t="s">
        <v>356</v>
      </c>
    </row>
    <row r="156" spans="1:4" x14ac:dyDescent="0.2">
      <c r="A156" s="50" t="s">
        <v>27</v>
      </c>
      <c r="B156" s="50" t="s">
        <v>6</v>
      </c>
      <c r="C156" s="50" t="s">
        <v>48</v>
      </c>
      <c r="D156" s="50" t="s">
        <v>47</v>
      </c>
    </row>
    <row r="157" spans="1:4" x14ac:dyDescent="0.2">
      <c r="A157" s="50" t="s">
        <v>27</v>
      </c>
      <c r="B157" s="50" t="s">
        <v>74</v>
      </c>
      <c r="C157" s="50" t="s">
        <v>122</v>
      </c>
      <c r="D157" s="50" t="s">
        <v>121</v>
      </c>
    </row>
    <row r="158" spans="1:4" x14ac:dyDescent="0.2">
      <c r="A158" s="50" t="s">
        <v>27</v>
      </c>
      <c r="B158" s="50" t="s">
        <v>71</v>
      </c>
      <c r="C158" s="50" t="s">
        <v>213</v>
      </c>
      <c r="D158" s="50" t="s">
        <v>212</v>
      </c>
    </row>
    <row r="159" spans="1:4" x14ac:dyDescent="0.2">
      <c r="A159" s="50" t="s">
        <v>404</v>
      </c>
      <c r="B159" s="50" t="s">
        <v>6</v>
      </c>
      <c r="C159" s="50" t="s">
        <v>18</v>
      </c>
      <c r="D159" s="50" t="s">
        <v>17</v>
      </c>
    </row>
    <row r="160" spans="1:4" x14ac:dyDescent="0.2">
      <c r="A160" s="50" t="s">
        <v>404</v>
      </c>
      <c r="B160" s="50" t="s">
        <v>6</v>
      </c>
      <c r="C160" s="50" t="s">
        <v>26</v>
      </c>
      <c r="D160" s="50" t="s">
        <v>25</v>
      </c>
    </row>
    <row r="161" spans="1:4" x14ac:dyDescent="0.2">
      <c r="A161" s="50" t="s">
        <v>404</v>
      </c>
      <c r="B161" s="50" t="s">
        <v>74</v>
      </c>
      <c r="C161" s="50" t="s">
        <v>84</v>
      </c>
      <c r="D161" s="50" t="s">
        <v>83</v>
      </c>
    </row>
    <row r="162" spans="1:4" x14ac:dyDescent="0.2">
      <c r="A162" s="50" t="s">
        <v>404</v>
      </c>
      <c r="B162" s="50" t="s">
        <v>74</v>
      </c>
      <c r="C162" s="50" t="s">
        <v>109</v>
      </c>
      <c r="D162" s="50" t="s">
        <v>108</v>
      </c>
    </row>
    <row r="163" spans="1:4" x14ac:dyDescent="0.2">
      <c r="A163" s="50" t="s">
        <v>404</v>
      </c>
      <c r="B163" s="50" t="s">
        <v>74</v>
      </c>
      <c r="C163" s="50" t="s">
        <v>333</v>
      </c>
      <c r="D163" s="50" t="s">
        <v>332</v>
      </c>
    </row>
    <row r="164" spans="1:4" x14ac:dyDescent="0.2">
      <c r="A164" s="50" t="s">
        <v>403</v>
      </c>
      <c r="B164" s="50" t="s">
        <v>74</v>
      </c>
      <c r="C164" s="50" t="s">
        <v>379</v>
      </c>
      <c r="D164" s="50" t="s">
        <v>378</v>
      </c>
    </row>
    <row r="165" spans="1:4" x14ac:dyDescent="0.2">
      <c r="A165" s="50" t="s">
        <v>13</v>
      </c>
      <c r="B165" s="50" t="s">
        <v>45</v>
      </c>
      <c r="C165" s="50" t="s">
        <v>67</v>
      </c>
      <c r="D165" s="50" t="s">
        <v>66</v>
      </c>
    </row>
    <row r="166" spans="1:4" x14ac:dyDescent="0.2">
      <c r="A166" s="50" t="s">
        <v>13</v>
      </c>
      <c r="B166" s="50" t="s">
        <v>74</v>
      </c>
      <c r="C166" s="50" t="s">
        <v>379</v>
      </c>
      <c r="D166" s="50" t="s">
        <v>378</v>
      </c>
    </row>
    <row r="167" spans="1:4" x14ac:dyDescent="0.2">
      <c r="A167" s="50" t="s">
        <v>13</v>
      </c>
      <c r="B167" s="50" t="s">
        <v>74</v>
      </c>
      <c r="C167" s="50" t="s">
        <v>122</v>
      </c>
      <c r="D167" s="50" t="s">
        <v>121</v>
      </c>
    </row>
    <row r="168" spans="1:4" x14ac:dyDescent="0.2">
      <c r="A168" s="50" t="s">
        <v>13</v>
      </c>
      <c r="B168" s="50" t="s">
        <v>112</v>
      </c>
      <c r="C168" s="50" t="s">
        <v>402</v>
      </c>
      <c r="D168" s="50" t="s">
        <v>401</v>
      </c>
    </row>
    <row r="169" spans="1:4" x14ac:dyDescent="0.2">
      <c r="A169" s="50" t="s">
        <v>13</v>
      </c>
      <c r="B169" s="50" t="s">
        <v>74</v>
      </c>
      <c r="C169" s="50" t="s">
        <v>400</v>
      </c>
      <c r="D169" s="50" t="s">
        <v>399</v>
      </c>
    </row>
    <row r="170" spans="1:4" x14ac:dyDescent="0.2">
      <c r="A170" s="50" t="s">
        <v>13</v>
      </c>
      <c r="B170" s="50" t="s">
        <v>74</v>
      </c>
      <c r="C170" s="50" t="s">
        <v>346</v>
      </c>
      <c r="D170" s="50" t="s">
        <v>345</v>
      </c>
    </row>
    <row r="171" spans="1:4" x14ac:dyDescent="0.2">
      <c r="A171" s="50" t="s">
        <v>13</v>
      </c>
      <c r="B171" s="50" t="s">
        <v>74</v>
      </c>
      <c r="C171" s="50" t="s">
        <v>398</v>
      </c>
      <c r="D171" s="50" t="s">
        <v>397</v>
      </c>
    </row>
    <row r="172" spans="1:4" x14ac:dyDescent="0.2">
      <c r="A172" s="50" t="s">
        <v>69</v>
      </c>
      <c r="B172" s="50" t="s">
        <v>53</v>
      </c>
      <c r="C172" s="50" t="s">
        <v>56</v>
      </c>
      <c r="D172" s="50" t="s">
        <v>55</v>
      </c>
    </row>
    <row r="173" spans="1:4" x14ac:dyDescent="0.2">
      <c r="A173" s="50" t="s">
        <v>396</v>
      </c>
      <c r="B173" s="50" t="s">
        <v>53</v>
      </c>
      <c r="C173" s="50" t="s">
        <v>56</v>
      </c>
      <c r="D173" s="50" t="s">
        <v>55</v>
      </c>
    </row>
    <row r="174" spans="1:4" x14ac:dyDescent="0.2">
      <c r="A174" s="50" t="s">
        <v>396</v>
      </c>
      <c r="B174" s="50" t="s">
        <v>53</v>
      </c>
      <c r="C174" s="50" t="s">
        <v>134</v>
      </c>
      <c r="D174" s="50" t="s">
        <v>133</v>
      </c>
    </row>
    <row r="175" spans="1:4" x14ac:dyDescent="0.2">
      <c r="A175" s="50" t="s">
        <v>58</v>
      </c>
      <c r="B175" s="50" t="s">
        <v>74</v>
      </c>
      <c r="C175" s="50" t="s">
        <v>96</v>
      </c>
      <c r="D175" s="50" t="s">
        <v>95</v>
      </c>
    </row>
    <row r="176" spans="1:4" x14ac:dyDescent="0.2">
      <c r="A176" s="50" t="s">
        <v>80</v>
      </c>
      <c r="B176" s="50" t="s">
        <v>74</v>
      </c>
      <c r="C176" s="50" t="s">
        <v>79</v>
      </c>
      <c r="D176" s="50" t="s">
        <v>78</v>
      </c>
    </row>
    <row r="177" spans="1:4" x14ac:dyDescent="0.2">
      <c r="A177" s="50" t="s">
        <v>148</v>
      </c>
      <c r="B177" s="50" t="s">
        <v>74</v>
      </c>
      <c r="C177" s="50" t="s">
        <v>77</v>
      </c>
      <c r="D177" s="50" t="s">
        <v>76</v>
      </c>
    </row>
    <row r="178" spans="1:4" x14ac:dyDescent="0.2">
      <c r="A178" s="50" t="s">
        <v>148</v>
      </c>
      <c r="B178" s="50" t="s">
        <v>74</v>
      </c>
      <c r="C178" s="50" t="s">
        <v>355</v>
      </c>
      <c r="D178" s="50" t="s">
        <v>141</v>
      </c>
    </row>
    <row r="179" spans="1:4" x14ac:dyDescent="0.2">
      <c r="A179" s="50" t="s">
        <v>148</v>
      </c>
      <c r="B179" s="50" t="s">
        <v>147</v>
      </c>
      <c r="C179" s="50" t="s">
        <v>395</v>
      </c>
      <c r="D179" s="50" t="s">
        <v>394</v>
      </c>
    </row>
    <row r="180" spans="1:4" x14ac:dyDescent="0.2">
      <c r="A180" s="50" t="s">
        <v>148</v>
      </c>
      <c r="B180" s="50" t="s">
        <v>147</v>
      </c>
      <c r="C180" s="50" t="s">
        <v>393</v>
      </c>
      <c r="D180" s="50" t="s">
        <v>146</v>
      </c>
    </row>
    <row r="181" spans="1:4" x14ac:dyDescent="0.2">
      <c r="A181" s="50" t="s">
        <v>392</v>
      </c>
      <c r="B181" s="50" t="s">
        <v>74</v>
      </c>
      <c r="C181" s="50" t="s">
        <v>77</v>
      </c>
      <c r="D181" s="50" t="s">
        <v>76</v>
      </c>
    </row>
    <row r="182" spans="1:4" x14ac:dyDescent="0.2">
      <c r="A182" s="50" t="s">
        <v>391</v>
      </c>
      <c r="B182" s="50" t="s">
        <v>144</v>
      </c>
      <c r="C182" s="50" t="s">
        <v>371</v>
      </c>
      <c r="D182" s="50" t="s">
        <v>370</v>
      </c>
    </row>
    <row r="183" spans="1:4" x14ac:dyDescent="0.2">
      <c r="A183" s="50" t="s">
        <v>390</v>
      </c>
      <c r="B183" s="50" t="s">
        <v>74</v>
      </c>
      <c r="C183" s="50" t="s">
        <v>104</v>
      </c>
      <c r="D183" s="50" t="s">
        <v>103</v>
      </c>
    </row>
    <row r="184" spans="1:4" x14ac:dyDescent="0.2">
      <c r="A184" s="50" t="s">
        <v>106</v>
      </c>
      <c r="B184" s="50" t="s">
        <v>144</v>
      </c>
      <c r="C184" s="50" t="s">
        <v>211</v>
      </c>
      <c r="D184" s="50" t="s">
        <v>210</v>
      </c>
    </row>
    <row r="185" spans="1:4" x14ac:dyDescent="0.2">
      <c r="A185" s="50" t="s">
        <v>389</v>
      </c>
      <c r="B185" s="50" t="s">
        <v>144</v>
      </c>
      <c r="C185" s="50" t="s">
        <v>211</v>
      </c>
      <c r="D185" s="50" t="s">
        <v>210</v>
      </c>
    </row>
    <row r="186" spans="1:4" x14ac:dyDescent="0.2">
      <c r="A186" s="50" t="s">
        <v>383</v>
      </c>
      <c r="B186" s="50" t="s">
        <v>151</v>
      </c>
      <c r="C186" s="50" t="s">
        <v>388</v>
      </c>
      <c r="D186" s="50" t="s">
        <v>174</v>
      </c>
    </row>
    <row r="187" spans="1:4" x14ac:dyDescent="0.2">
      <c r="A187" s="50" t="s">
        <v>383</v>
      </c>
      <c r="B187" s="50" t="s">
        <v>151</v>
      </c>
      <c r="C187" s="50" t="s">
        <v>387</v>
      </c>
      <c r="D187" s="50" t="s">
        <v>386</v>
      </c>
    </row>
    <row r="188" spans="1:4" x14ac:dyDescent="0.2">
      <c r="A188" s="50" t="s">
        <v>383</v>
      </c>
      <c r="B188" s="50" t="s">
        <v>162</v>
      </c>
      <c r="C188" s="50" t="s">
        <v>217</v>
      </c>
      <c r="D188" s="50" t="s">
        <v>216</v>
      </c>
    </row>
    <row r="189" spans="1:4" x14ac:dyDescent="0.2">
      <c r="A189" s="50" t="s">
        <v>383</v>
      </c>
      <c r="B189" s="50" t="s">
        <v>151</v>
      </c>
      <c r="C189" s="50" t="s">
        <v>385</v>
      </c>
      <c r="D189" s="50" t="s">
        <v>384</v>
      </c>
    </row>
    <row r="190" spans="1:4" x14ac:dyDescent="0.2">
      <c r="A190" s="50" t="s">
        <v>383</v>
      </c>
      <c r="B190" s="50" t="s">
        <v>151</v>
      </c>
      <c r="C190" s="50" t="s">
        <v>219</v>
      </c>
      <c r="D190" s="50" t="s">
        <v>218</v>
      </c>
    </row>
    <row r="191" spans="1:4" x14ac:dyDescent="0.2">
      <c r="A191" s="50" t="s">
        <v>383</v>
      </c>
      <c r="B191" s="50" t="s">
        <v>151</v>
      </c>
      <c r="C191" s="50" t="s">
        <v>382</v>
      </c>
      <c r="D191" s="50" t="s">
        <v>381</v>
      </c>
    </row>
    <row r="192" spans="1:4" x14ac:dyDescent="0.2">
      <c r="A192" s="50" t="s">
        <v>117</v>
      </c>
      <c r="B192" s="50" t="s">
        <v>74</v>
      </c>
      <c r="C192" s="50" t="s">
        <v>380</v>
      </c>
      <c r="D192" s="50" t="s">
        <v>116</v>
      </c>
    </row>
    <row r="193" spans="1:4" x14ac:dyDescent="0.2">
      <c r="A193" s="50" t="s">
        <v>117</v>
      </c>
      <c r="B193" s="50" t="s">
        <v>74</v>
      </c>
      <c r="C193" s="50" t="s">
        <v>379</v>
      </c>
      <c r="D193" s="50" t="s">
        <v>378</v>
      </c>
    </row>
    <row r="194" spans="1:4" x14ac:dyDescent="0.2">
      <c r="A194" s="50" t="s">
        <v>377</v>
      </c>
      <c r="B194" s="50" t="s">
        <v>74</v>
      </c>
      <c r="C194" s="50" t="s">
        <v>189</v>
      </c>
      <c r="D194" s="50" t="s">
        <v>366</v>
      </c>
    </row>
    <row r="195" spans="1:4" x14ac:dyDescent="0.2">
      <c r="A195" s="50" t="s">
        <v>376</v>
      </c>
      <c r="B195" s="50" t="s">
        <v>151</v>
      </c>
      <c r="C195" s="50" t="s">
        <v>374</v>
      </c>
      <c r="D195" s="50" t="s">
        <v>373</v>
      </c>
    </row>
    <row r="196" spans="1:4" x14ac:dyDescent="0.2">
      <c r="A196" s="50" t="s">
        <v>375</v>
      </c>
      <c r="B196" s="50" t="s">
        <v>151</v>
      </c>
      <c r="C196" s="50" t="s">
        <v>374</v>
      </c>
      <c r="D196" s="50" t="s">
        <v>373</v>
      </c>
    </row>
    <row r="197" spans="1:4" x14ac:dyDescent="0.2">
      <c r="A197" s="50" t="s">
        <v>372</v>
      </c>
      <c r="B197" s="50" t="s">
        <v>112</v>
      </c>
      <c r="C197" s="50" t="s">
        <v>111</v>
      </c>
      <c r="D197" s="50" t="s">
        <v>110</v>
      </c>
    </row>
    <row r="198" spans="1:4" x14ac:dyDescent="0.2">
      <c r="A198" s="50" t="s">
        <v>123</v>
      </c>
      <c r="B198" s="50" t="s">
        <v>74</v>
      </c>
      <c r="C198" s="50" t="s">
        <v>140</v>
      </c>
      <c r="D198" s="50" t="s">
        <v>139</v>
      </c>
    </row>
    <row r="199" spans="1:4" x14ac:dyDescent="0.2">
      <c r="A199" s="50" t="s">
        <v>105</v>
      </c>
      <c r="B199" s="50" t="s">
        <v>74</v>
      </c>
      <c r="C199" s="50" t="s">
        <v>104</v>
      </c>
      <c r="D199" s="50" t="s">
        <v>103</v>
      </c>
    </row>
    <row r="200" spans="1:4" x14ac:dyDescent="0.2">
      <c r="A200" s="50" t="s">
        <v>105</v>
      </c>
      <c r="B200" s="50" t="s">
        <v>144</v>
      </c>
      <c r="C200" s="50" t="s">
        <v>371</v>
      </c>
      <c r="D200" s="50" t="s">
        <v>370</v>
      </c>
    </row>
    <row r="201" spans="1:4" x14ac:dyDescent="0.2">
      <c r="A201" s="50" t="s">
        <v>369</v>
      </c>
      <c r="B201" s="50" t="s">
        <v>144</v>
      </c>
      <c r="C201" s="50" t="s">
        <v>368</v>
      </c>
      <c r="D201" s="50" t="s">
        <v>182</v>
      </c>
    </row>
    <row r="202" spans="1:4" x14ac:dyDescent="0.2">
      <c r="A202" s="50" t="s">
        <v>115</v>
      </c>
      <c r="B202" s="50" t="s">
        <v>112</v>
      </c>
      <c r="C202" s="50" t="s">
        <v>111</v>
      </c>
      <c r="D202" s="50" t="s">
        <v>110</v>
      </c>
    </row>
    <row r="203" spans="1:4" x14ac:dyDescent="0.2">
      <c r="A203" s="50" t="s">
        <v>115</v>
      </c>
      <c r="B203" s="50" t="s">
        <v>144</v>
      </c>
      <c r="C203" s="50" t="s">
        <v>343</v>
      </c>
      <c r="D203" s="50" t="s">
        <v>342</v>
      </c>
    </row>
    <row r="204" spans="1:4" x14ac:dyDescent="0.2">
      <c r="A204" s="50" t="s">
        <v>54</v>
      </c>
      <c r="B204" s="50" t="s">
        <v>53</v>
      </c>
      <c r="C204" s="50" t="s">
        <v>52</v>
      </c>
      <c r="D204" s="50" t="s">
        <v>51</v>
      </c>
    </row>
    <row r="205" spans="1:4" x14ac:dyDescent="0.2">
      <c r="A205" s="50" t="s">
        <v>54</v>
      </c>
      <c r="B205" s="50" t="s">
        <v>74</v>
      </c>
      <c r="C205" s="50" t="s">
        <v>104</v>
      </c>
      <c r="D205" s="50" t="s">
        <v>103</v>
      </c>
    </row>
    <row r="206" spans="1:4" x14ac:dyDescent="0.2">
      <c r="A206" s="50" t="s">
        <v>367</v>
      </c>
      <c r="B206" s="50" t="s">
        <v>6</v>
      </c>
      <c r="C206" s="50" t="s">
        <v>20</v>
      </c>
      <c r="D206" s="50" t="s">
        <v>19</v>
      </c>
    </row>
    <row r="207" spans="1:4" x14ac:dyDescent="0.2">
      <c r="A207" s="50" t="s">
        <v>94</v>
      </c>
      <c r="B207" s="50" t="s">
        <v>74</v>
      </c>
      <c r="C207" s="50" t="s">
        <v>93</v>
      </c>
      <c r="D207" s="50" t="s">
        <v>92</v>
      </c>
    </row>
    <row r="208" spans="1:4" x14ac:dyDescent="0.2">
      <c r="A208" s="50" t="s">
        <v>94</v>
      </c>
      <c r="B208" s="50" t="s">
        <v>74</v>
      </c>
      <c r="C208" s="50" t="s">
        <v>189</v>
      </c>
      <c r="D208" s="50" t="s">
        <v>366</v>
      </c>
    </row>
    <row r="209" spans="1:4" x14ac:dyDescent="0.2">
      <c r="A209" s="50" t="s">
        <v>63</v>
      </c>
      <c r="B209" s="50" t="s">
        <v>74</v>
      </c>
      <c r="C209" s="50" t="s">
        <v>120</v>
      </c>
      <c r="D209" s="50" t="s">
        <v>119</v>
      </c>
    </row>
    <row r="210" spans="1:4" x14ac:dyDescent="0.2">
      <c r="A210" s="50" t="s">
        <v>63</v>
      </c>
      <c r="B210" s="50" t="s">
        <v>74</v>
      </c>
      <c r="C210" s="50" t="s">
        <v>348</v>
      </c>
      <c r="D210" s="50" t="s">
        <v>347</v>
      </c>
    </row>
    <row r="211" spans="1:4" x14ac:dyDescent="0.2">
      <c r="A211" s="50" t="s">
        <v>8</v>
      </c>
      <c r="B211" s="50" t="s">
        <v>6</v>
      </c>
      <c r="C211" s="50" t="s">
        <v>365</v>
      </c>
      <c r="D211" s="50" t="s">
        <v>364</v>
      </c>
    </row>
    <row r="212" spans="1:4" x14ac:dyDescent="0.2">
      <c r="A212" s="50" t="s">
        <v>8</v>
      </c>
      <c r="B212" s="50" t="s">
        <v>6</v>
      </c>
      <c r="C212" s="50" t="s">
        <v>36</v>
      </c>
      <c r="D212" s="50" t="s">
        <v>35</v>
      </c>
    </row>
    <row r="213" spans="1:4" x14ac:dyDescent="0.2">
      <c r="A213" s="50" t="s">
        <v>8</v>
      </c>
      <c r="B213" s="50" t="s">
        <v>6</v>
      </c>
      <c r="C213" s="50" t="s">
        <v>50</v>
      </c>
      <c r="D213" s="50" t="s">
        <v>49</v>
      </c>
    </row>
    <row r="214" spans="1:4" x14ac:dyDescent="0.2">
      <c r="A214" s="50" t="s">
        <v>8</v>
      </c>
      <c r="B214" s="50" t="s">
        <v>74</v>
      </c>
      <c r="C214" s="50" t="s">
        <v>351</v>
      </c>
      <c r="D214" s="50" t="s">
        <v>73</v>
      </c>
    </row>
    <row r="215" spans="1:4" x14ac:dyDescent="0.2">
      <c r="A215" s="50" t="s">
        <v>8</v>
      </c>
      <c r="B215" s="50" t="s">
        <v>74</v>
      </c>
      <c r="C215" s="50" t="s">
        <v>354</v>
      </c>
      <c r="D215" s="50" t="s">
        <v>353</v>
      </c>
    </row>
    <row r="216" spans="1:4" x14ac:dyDescent="0.2">
      <c r="A216" s="50" t="s">
        <v>33</v>
      </c>
      <c r="B216" s="50" t="s">
        <v>6</v>
      </c>
      <c r="C216" s="50" t="s">
        <v>363</v>
      </c>
      <c r="D216" s="50" t="s">
        <v>362</v>
      </c>
    </row>
    <row r="217" spans="1:4" x14ac:dyDescent="0.2">
      <c r="A217" s="50" t="s">
        <v>33</v>
      </c>
      <c r="B217" s="50" t="s">
        <v>74</v>
      </c>
      <c r="C217" s="50" t="s">
        <v>351</v>
      </c>
      <c r="D217" s="50" t="s">
        <v>73</v>
      </c>
    </row>
    <row r="218" spans="1:4" x14ac:dyDescent="0.2">
      <c r="A218" s="50" t="s">
        <v>33</v>
      </c>
      <c r="B218" s="50" t="s">
        <v>74</v>
      </c>
      <c r="C218" s="50" t="s">
        <v>77</v>
      </c>
      <c r="D218" s="50" t="s">
        <v>76</v>
      </c>
    </row>
    <row r="219" spans="1:4" x14ac:dyDescent="0.2">
      <c r="A219" s="50" t="s">
        <v>33</v>
      </c>
      <c r="B219" s="50" t="s">
        <v>74</v>
      </c>
      <c r="C219" s="50" t="s">
        <v>84</v>
      </c>
      <c r="D219" s="50" t="s">
        <v>83</v>
      </c>
    </row>
    <row r="220" spans="1:4" x14ac:dyDescent="0.2">
      <c r="A220" s="50" t="s">
        <v>33</v>
      </c>
      <c r="B220" s="50" t="s">
        <v>74</v>
      </c>
      <c r="C220" s="50" t="s">
        <v>361</v>
      </c>
      <c r="D220" s="50" t="s">
        <v>360</v>
      </c>
    </row>
    <row r="221" spans="1:4" x14ac:dyDescent="0.2">
      <c r="A221" s="50" t="s">
        <v>33</v>
      </c>
      <c r="B221" s="50" t="s">
        <v>74</v>
      </c>
      <c r="C221" s="50" t="s">
        <v>90</v>
      </c>
      <c r="D221" s="50" t="s">
        <v>89</v>
      </c>
    </row>
    <row r="222" spans="1:4" x14ac:dyDescent="0.2">
      <c r="A222" s="50" t="s">
        <v>33</v>
      </c>
      <c r="B222" s="50" t="s">
        <v>74</v>
      </c>
      <c r="C222" s="50" t="s">
        <v>350</v>
      </c>
      <c r="D222" s="50" t="s">
        <v>349</v>
      </c>
    </row>
    <row r="223" spans="1:4" x14ac:dyDescent="0.2">
      <c r="A223" s="50" t="s">
        <v>33</v>
      </c>
      <c r="B223" s="50" t="s">
        <v>74</v>
      </c>
      <c r="C223" s="50" t="s">
        <v>348</v>
      </c>
      <c r="D223" s="50" t="s">
        <v>347</v>
      </c>
    </row>
    <row r="224" spans="1:4" x14ac:dyDescent="0.2">
      <c r="A224" s="50" t="s">
        <v>33</v>
      </c>
      <c r="B224" s="50" t="s">
        <v>74</v>
      </c>
      <c r="C224" s="50" t="s">
        <v>132</v>
      </c>
      <c r="D224" s="50" t="s">
        <v>131</v>
      </c>
    </row>
    <row r="225" spans="1:4" x14ac:dyDescent="0.2">
      <c r="A225" s="50" t="s">
        <v>33</v>
      </c>
      <c r="B225" s="50" t="s">
        <v>74</v>
      </c>
      <c r="C225" s="50" t="s">
        <v>346</v>
      </c>
      <c r="D225" s="50" t="s">
        <v>345</v>
      </c>
    </row>
    <row r="226" spans="1:4" x14ac:dyDescent="0.2">
      <c r="A226" s="50" t="s">
        <v>33</v>
      </c>
      <c r="B226" s="50" t="s">
        <v>74</v>
      </c>
      <c r="C226" s="50" t="s">
        <v>359</v>
      </c>
      <c r="D226" s="50" t="s">
        <v>358</v>
      </c>
    </row>
    <row r="227" spans="1:4" x14ac:dyDescent="0.2">
      <c r="A227" s="50" t="s">
        <v>33</v>
      </c>
      <c r="B227" s="50" t="s">
        <v>74</v>
      </c>
      <c r="C227" s="50" t="s">
        <v>357</v>
      </c>
      <c r="D227" s="50" t="s">
        <v>356</v>
      </c>
    </row>
    <row r="228" spans="1:4" x14ac:dyDescent="0.2">
      <c r="A228" s="50" t="s">
        <v>33</v>
      </c>
      <c r="B228" s="50" t="s">
        <v>74</v>
      </c>
      <c r="C228" s="50" t="s">
        <v>355</v>
      </c>
      <c r="D228" s="50" t="s">
        <v>141</v>
      </c>
    </row>
    <row r="229" spans="1:4" x14ac:dyDescent="0.2">
      <c r="A229" s="50" t="s">
        <v>33</v>
      </c>
      <c r="B229" s="50" t="s">
        <v>71</v>
      </c>
      <c r="C229" s="50" t="s">
        <v>213</v>
      </c>
      <c r="D229" s="50" t="s">
        <v>212</v>
      </c>
    </row>
    <row r="230" spans="1:4" x14ac:dyDescent="0.2">
      <c r="A230" s="50" t="s">
        <v>33</v>
      </c>
      <c r="B230" s="50" t="s">
        <v>53</v>
      </c>
      <c r="C230" s="50" t="s">
        <v>215</v>
      </c>
      <c r="D230" s="50" t="s">
        <v>214</v>
      </c>
    </row>
    <row r="231" spans="1:4" x14ac:dyDescent="0.2">
      <c r="A231" s="50" t="s">
        <v>75</v>
      </c>
      <c r="B231" s="50" t="s">
        <v>74</v>
      </c>
      <c r="C231" s="50" t="s">
        <v>77</v>
      </c>
      <c r="D231" s="50" t="s">
        <v>76</v>
      </c>
    </row>
    <row r="232" spans="1:4" x14ac:dyDescent="0.2">
      <c r="A232" s="50" t="s">
        <v>75</v>
      </c>
      <c r="B232" s="50" t="s">
        <v>74</v>
      </c>
      <c r="C232" s="50" t="s">
        <v>354</v>
      </c>
      <c r="D232" s="50" t="s">
        <v>353</v>
      </c>
    </row>
    <row r="233" spans="1:4" x14ac:dyDescent="0.2">
      <c r="A233" s="50" t="s">
        <v>75</v>
      </c>
      <c r="B233" s="50" t="s">
        <v>74</v>
      </c>
      <c r="C233" s="50" t="s">
        <v>348</v>
      </c>
      <c r="D233" s="50" t="s">
        <v>347</v>
      </c>
    </row>
    <row r="234" spans="1:4" x14ac:dyDescent="0.2">
      <c r="A234" s="50" t="s">
        <v>57</v>
      </c>
      <c r="B234" s="50" t="s">
        <v>6</v>
      </c>
      <c r="C234" s="50" t="s">
        <v>32</v>
      </c>
      <c r="D234" s="50" t="s">
        <v>31</v>
      </c>
    </row>
    <row r="235" spans="1:4" x14ac:dyDescent="0.2">
      <c r="A235" s="50" t="s">
        <v>57</v>
      </c>
      <c r="B235" s="50" t="s">
        <v>53</v>
      </c>
      <c r="C235" s="50" t="s">
        <v>56</v>
      </c>
      <c r="D235" s="50" t="s">
        <v>55</v>
      </c>
    </row>
    <row r="236" spans="1:4" x14ac:dyDescent="0.2">
      <c r="A236" s="50" t="s">
        <v>57</v>
      </c>
      <c r="B236" s="50" t="s">
        <v>53</v>
      </c>
      <c r="C236" s="50" t="s">
        <v>352</v>
      </c>
      <c r="D236" s="50" t="s">
        <v>61</v>
      </c>
    </row>
    <row r="237" spans="1:4" x14ac:dyDescent="0.2">
      <c r="A237" s="50" t="s">
        <v>57</v>
      </c>
      <c r="B237" s="50" t="s">
        <v>53</v>
      </c>
      <c r="C237" s="50" t="s">
        <v>65</v>
      </c>
      <c r="D237" s="50" t="s">
        <v>64</v>
      </c>
    </row>
    <row r="238" spans="1:4" x14ac:dyDescent="0.2">
      <c r="A238" s="50" t="s">
        <v>57</v>
      </c>
      <c r="B238" s="50" t="s">
        <v>74</v>
      </c>
      <c r="C238" s="50" t="s">
        <v>351</v>
      </c>
      <c r="D238" s="50" t="s">
        <v>73</v>
      </c>
    </row>
    <row r="239" spans="1:4" x14ac:dyDescent="0.2">
      <c r="A239" s="50" t="s">
        <v>57</v>
      </c>
      <c r="B239" s="50" t="s">
        <v>74</v>
      </c>
      <c r="C239" s="50" t="s">
        <v>90</v>
      </c>
      <c r="D239" s="50" t="s">
        <v>89</v>
      </c>
    </row>
    <row r="240" spans="1:4" x14ac:dyDescent="0.2">
      <c r="A240" s="50" t="s">
        <v>57</v>
      </c>
      <c r="B240" s="50" t="s">
        <v>74</v>
      </c>
      <c r="C240" s="50" t="s">
        <v>96</v>
      </c>
      <c r="D240" s="50" t="s">
        <v>95</v>
      </c>
    </row>
    <row r="241" spans="1:4" x14ac:dyDescent="0.2">
      <c r="A241" s="50" t="s">
        <v>57</v>
      </c>
      <c r="B241" s="50" t="s">
        <v>74</v>
      </c>
      <c r="C241" s="50" t="s">
        <v>350</v>
      </c>
      <c r="D241" s="50" t="s">
        <v>349</v>
      </c>
    </row>
    <row r="242" spans="1:4" x14ac:dyDescent="0.2">
      <c r="A242" s="50" t="s">
        <v>57</v>
      </c>
      <c r="B242" s="50" t="s">
        <v>112</v>
      </c>
      <c r="C242" s="50" t="s">
        <v>338</v>
      </c>
      <c r="D242" s="50" t="s">
        <v>337</v>
      </c>
    </row>
    <row r="243" spans="1:4" x14ac:dyDescent="0.2">
      <c r="A243" s="50" t="s">
        <v>57</v>
      </c>
      <c r="B243" s="50" t="s">
        <v>74</v>
      </c>
      <c r="C243" s="50" t="s">
        <v>348</v>
      </c>
      <c r="D243" s="50" t="s">
        <v>347</v>
      </c>
    </row>
    <row r="244" spans="1:4" x14ac:dyDescent="0.2">
      <c r="A244" s="50" t="s">
        <v>57</v>
      </c>
      <c r="B244" s="50" t="s">
        <v>74</v>
      </c>
      <c r="C244" s="50" t="s">
        <v>132</v>
      </c>
      <c r="D244" s="50" t="s">
        <v>131</v>
      </c>
    </row>
    <row r="245" spans="1:4" x14ac:dyDescent="0.2">
      <c r="A245" s="50" t="s">
        <v>57</v>
      </c>
      <c r="B245" s="50" t="s">
        <v>74</v>
      </c>
      <c r="C245" s="50" t="s">
        <v>346</v>
      </c>
      <c r="D245" s="50" t="s">
        <v>345</v>
      </c>
    </row>
    <row r="246" spans="1:4" x14ac:dyDescent="0.2">
      <c r="A246" s="50" t="s">
        <v>57</v>
      </c>
      <c r="B246" s="50" t="s">
        <v>53</v>
      </c>
      <c r="C246" s="50" t="s">
        <v>215</v>
      </c>
      <c r="D246" s="50" t="s">
        <v>214</v>
      </c>
    </row>
    <row r="247" spans="1:4" x14ac:dyDescent="0.2">
      <c r="A247" s="50" t="s">
        <v>7</v>
      </c>
      <c r="B247" s="50" t="s">
        <v>6</v>
      </c>
      <c r="C247" s="50" t="s">
        <v>5</v>
      </c>
      <c r="D247" s="50" t="s">
        <v>4</v>
      </c>
    </row>
    <row r="248" spans="1:4" x14ac:dyDescent="0.2">
      <c r="A248" s="50" t="s">
        <v>344</v>
      </c>
      <c r="B248" s="50" t="s">
        <v>144</v>
      </c>
      <c r="C248" s="50" t="s">
        <v>343</v>
      </c>
      <c r="D248" s="50" t="s">
        <v>342</v>
      </c>
    </row>
    <row r="249" spans="1:4" x14ac:dyDescent="0.2">
      <c r="A249" s="50" t="s">
        <v>341</v>
      </c>
      <c r="B249" s="50" t="s">
        <v>74</v>
      </c>
      <c r="C249" s="50" t="s">
        <v>104</v>
      </c>
      <c r="D249" s="50" t="s">
        <v>103</v>
      </c>
    </row>
    <row r="250" spans="1:4" x14ac:dyDescent="0.2">
      <c r="A250" s="50" t="s">
        <v>340</v>
      </c>
      <c r="B250" s="50" t="s">
        <v>74</v>
      </c>
      <c r="C250" s="50" t="s">
        <v>127</v>
      </c>
      <c r="D250" s="50" t="s">
        <v>126</v>
      </c>
    </row>
    <row r="251" spans="1:4" x14ac:dyDescent="0.2">
      <c r="A251" s="50" t="s">
        <v>128</v>
      </c>
      <c r="B251" s="50" t="s">
        <v>74</v>
      </c>
      <c r="C251" s="50" t="s">
        <v>127</v>
      </c>
      <c r="D251" s="50" t="s">
        <v>126</v>
      </c>
    </row>
    <row r="252" spans="1:4" x14ac:dyDescent="0.2">
      <c r="A252" s="50" t="s">
        <v>339</v>
      </c>
      <c r="B252" s="50" t="s">
        <v>112</v>
      </c>
      <c r="C252" s="50" t="s">
        <v>338</v>
      </c>
      <c r="D252" s="50" t="s">
        <v>337</v>
      </c>
    </row>
    <row r="253" spans="1:4" x14ac:dyDescent="0.2">
      <c r="A253" s="50" t="s">
        <v>336</v>
      </c>
      <c r="B253" s="50" t="s">
        <v>6</v>
      </c>
      <c r="C253" s="50" t="s">
        <v>20</v>
      </c>
      <c r="D253" s="50" t="s">
        <v>19</v>
      </c>
    </row>
    <row r="254" spans="1:4" x14ac:dyDescent="0.2">
      <c r="A254" s="50" t="s">
        <v>336</v>
      </c>
      <c r="B254" s="50" t="s">
        <v>6</v>
      </c>
      <c r="C254" s="50" t="s">
        <v>29</v>
      </c>
      <c r="D254" s="50" t="s">
        <v>28</v>
      </c>
    </row>
    <row r="255" spans="1:4" x14ac:dyDescent="0.2">
      <c r="A255" s="50" t="s">
        <v>331</v>
      </c>
      <c r="B255" s="50" t="s">
        <v>6</v>
      </c>
      <c r="C255" s="50" t="s">
        <v>335</v>
      </c>
      <c r="D255" s="50" t="s">
        <v>334</v>
      </c>
    </row>
    <row r="256" spans="1:4" x14ac:dyDescent="0.2">
      <c r="A256" s="50" t="s">
        <v>331</v>
      </c>
      <c r="B256" s="50" t="s">
        <v>74</v>
      </c>
      <c r="C256" s="50" t="s">
        <v>333</v>
      </c>
      <c r="D256" s="50" t="s">
        <v>332</v>
      </c>
    </row>
    <row r="257" spans="1:4" x14ac:dyDescent="0.2">
      <c r="A257" s="50" t="s">
        <v>331</v>
      </c>
      <c r="B257" s="50" t="s">
        <v>53</v>
      </c>
      <c r="C257" s="50" t="s">
        <v>330</v>
      </c>
      <c r="D257" s="50" t="s">
        <v>329</v>
      </c>
    </row>
    <row r="258" spans="1:4" x14ac:dyDescent="0.2">
      <c r="A258" s="50" t="s">
        <v>328</v>
      </c>
      <c r="B258" s="50" t="s">
        <v>74</v>
      </c>
      <c r="C258" s="50" t="s">
        <v>77</v>
      </c>
      <c r="D258" s="50" t="s">
        <v>76</v>
      </c>
    </row>
    <row r="259" spans="1:4" x14ac:dyDescent="0.2">
      <c r="A259" s="50" t="s">
        <v>327</v>
      </c>
      <c r="B259" s="50" t="s">
        <v>144</v>
      </c>
      <c r="C259" s="50" t="s">
        <v>211</v>
      </c>
      <c r="D259" s="50" t="s">
        <v>210</v>
      </c>
    </row>
  </sheetData>
  <autoFilter ref="A2:D259" xr:uid="{00000000-0009-0000-0000-000001000000}"/>
  <mergeCells count="1">
    <mergeCell ref="A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C70E3-DA62-42C9-9F77-1EE951899ED9}">
  <dimension ref="A1:D28"/>
  <sheetViews>
    <sheetView workbookViewId="0">
      <selection activeCell="A28" sqref="A28"/>
    </sheetView>
  </sheetViews>
  <sheetFormatPr baseColWidth="10" defaultRowHeight="12.75" x14ac:dyDescent="0.2"/>
  <cols>
    <col min="1" max="1" width="53.85546875" bestFit="1" customWidth="1"/>
    <col min="2" max="2" width="16.7109375" customWidth="1"/>
    <col min="3" max="3" width="14.7109375" customWidth="1"/>
    <col min="4" max="4" width="16.140625" customWidth="1"/>
  </cols>
  <sheetData>
    <row r="1" spans="1:4" ht="13.5" thickBot="1" x14ac:dyDescent="0.25"/>
    <row r="2" spans="1:4" ht="19.5" thickBot="1" x14ac:dyDescent="0.3">
      <c r="A2" s="85" t="s">
        <v>497</v>
      </c>
      <c r="B2" s="84"/>
      <c r="C2" s="84"/>
      <c r="D2" s="83"/>
    </row>
    <row r="3" spans="1:4" ht="13.5" thickBot="1" x14ac:dyDescent="0.25"/>
    <row r="4" spans="1:4" ht="45.75" thickBot="1" x14ac:dyDescent="0.25">
      <c r="A4" s="82" t="s">
        <v>476</v>
      </c>
      <c r="B4" s="82" t="s">
        <v>475</v>
      </c>
      <c r="C4" s="82" t="s">
        <v>474</v>
      </c>
      <c r="D4" s="81" t="s">
        <v>473</v>
      </c>
    </row>
    <row r="5" spans="1:4" ht="15" x14ac:dyDescent="0.25">
      <c r="A5" s="80" t="s">
        <v>472</v>
      </c>
      <c r="B5" s="79">
        <v>7</v>
      </c>
      <c r="C5" s="79">
        <v>8</v>
      </c>
      <c r="D5" s="78">
        <f>+B5/C5</f>
        <v>0.875</v>
      </c>
    </row>
    <row r="6" spans="1:4" ht="15" x14ac:dyDescent="0.25">
      <c r="A6" s="77" t="s">
        <v>471</v>
      </c>
      <c r="B6" s="76">
        <v>17</v>
      </c>
      <c r="C6" s="76">
        <v>24</v>
      </c>
      <c r="D6" s="75">
        <f>+B6/C6</f>
        <v>0.70833333333333337</v>
      </c>
    </row>
    <row r="7" spans="1:4" ht="15" x14ac:dyDescent="0.25">
      <c r="A7" s="77" t="s">
        <v>470</v>
      </c>
      <c r="B7" s="76">
        <v>6</v>
      </c>
      <c r="C7" s="76">
        <v>7</v>
      </c>
      <c r="D7" s="75">
        <f>+B7/C7</f>
        <v>0.8571428571428571</v>
      </c>
    </row>
    <row r="8" spans="1:4" ht="15" x14ac:dyDescent="0.25">
      <c r="A8" s="77" t="s">
        <v>469</v>
      </c>
      <c r="B8" s="76">
        <v>9</v>
      </c>
      <c r="C8" s="76">
        <v>11</v>
      </c>
      <c r="D8" s="75">
        <f>+B8/C8</f>
        <v>0.81818181818181823</v>
      </c>
    </row>
    <row r="9" spans="1:4" ht="15" x14ac:dyDescent="0.25">
      <c r="A9" s="77" t="s">
        <v>468</v>
      </c>
      <c r="B9" s="76">
        <v>2</v>
      </c>
      <c r="C9" s="76">
        <v>2</v>
      </c>
      <c r="D9" s="75">
        <f>+B9/C9</f>
        <v>1</v>
      </c>
    </row>
    <row r="10" spans="1:4" ht="15" x14ac:dyDescent="0.25">
      <c r="A10" s="77" t="s">
        <v>467</v>
      </c>
      <c r="B10" s="76">
        <v>28</v>
      </c>
      <c r="C10" s="76">
        <v>49</v>
      </c>
      <c r="D10" s="75">
        <f>+B10/C10</f>
        <v>0.5714285714285714</v>
      </c>
    </row>
    <row r="11" spans="1:4" ht="15" x14ac:dyDescent="0.25">
      <c r="A11" s="77" t="s">
        <v>466</v>
      </c>
      <c r="B11" s="76">
        <v>17</v>
      </c>
      <c r="C11" s="76">
        <v>31</v>
      </c>
      <c r="D11" s="75">
        <f>+B11/C11</f>
        <v>0.54838709677419351</v>
      </c>
    </row>
    <row r="12" spans="1:4" ht="25.5" customHeight="1" thickBot="1" x14ac:dyDescent="0.25">
      <c r="A12" s="74" t="s">
        <v>465</v>
      </c>
      <c r="B12" s="73">
        <v>12</v>
      </c>
      <c r="C12" s="73">
        <v>16</v>
      </c>
      <c r="D12" s="72">
        <f>+B12/C12</f>
        <v>0.75</v>
      </c>
    </row>
    <row r="13" spans="1:4" ht="15.75" thickBot="1" x14ac:dyDescent="0.3">
      <c r="A13" s="71" t="s">
        <v>498</v>
      </c>
      <c r="B13" s="70">
        <f>SUM(B5:B12)</f>
        <v>98</v>
      </c>
      <c r="C13" s="70">
        <f>SUM(C5:C12)</f>
        <v>148</v>
      </c>
      <c r="D13" s="69">
        <f>+B13/C13</f>
        <v>0.66216216216216217</v>
      </c>
    </row>
    <row r="15" spans="1:4" ht="13.5" thickBot="1" x14ac:dyDescent="0.25"/>
    <row r="16" spans="1:4" ht="60" customHeight="1" thickBot="1" x14ac:dyDescent="0.25">
      <c r="A16" s="68" t="s">
        <v>501</v>
      </c>
      <c r="B16" s="67"/>
      <c r="C16" s="67"/>
      <c r="D16" s="66"/>
    </row>
    <row r="18" spans="1:4" ht="15" customHeight="1" x14ac:dyDescent="0.2">
      <c r="A18" s="65" t="s">
        <v>502</v>
      </c>
      <c r="B18" s="64"/>
      <c r="C18" s="64"/>
      <c r="D18" s="64"/>
    </row>
    <row r="19" spans="1:4" ht="15" customHeight="1" x14ac:dyDescent="0.2">
      <c r="A19" s="62" t="s">
        <v>503</v>
      </c>
      <c r="B19" s="63"/>
      <c r="C19" s="63"/>
      <c r="D19" s="63"/>
    </row>
    <row r="20" spans="1:4" ht="28.5" customHeight="1" x14ac:dyDescent="0.2">
      <c r="A20" s="62" t="s">
        <v>500</v>
      </c>
      <c r="B20" s="63"/>
      <c r="C20" s="63"/>
      <c r="D20" s="63"/>
    </row>
    <row r="21" spans="1:4" ht="21" customHeight="1" x14ac:dyDescent="0.2">
      <c r="A21" s="129" t="s">
        <v>505</v>
      </c>
      <c r="B21" s="63"/>
      <c r="C21" s="63"/>
      <c r="D21" s="63"/>
    </row>
    <row r="22" spans="1:4" ht="31.5" customHeight="1" x14ac:dyDescent="0.2">
      <c r="A22" s="62" t="s">
        <v>504</v>
      </c>
      <c r="B22" s="63"/>
      <c r="C22" s="63"/>
      <c r="D22" s="63"/>
    </row>
    <row r="23" spans="1:4" ht="50.25" customHeight="1" x14ac:dyDescent="0.2">
      <c r="A23" s="62" t="s">
        <v>506</v>
      </c>
      <c r="B23" s="62"/>
      <c r="C23" s="62"/>
      <c r="D23" s="62"/>
    </row>
    <row r="24" spans="1:4" ht="33.75" customHeight="1" x14ac:dyDescent="0.2">
      <c r="A24" s="61" t="s">
        <v>507</v>
      </c>
      <c r="B24" s="60"/>
      <c r="C24" s="60"/>
      <c r="D24" s="60"/>
    </row>
    <row r="25" spans="1:4" ht="18.75" customHeight="1" x14ac:dyDescent="0.2">
      <c r="A25" s="59" t="s">
        <v>508</v>
      </c>
      <c r="B25" s="60"/>
      <c r="C25" s="60"/>
      <c r="D25" s="60"/>
    </row>
    <row r="26" spans="1:4" ht="15" x14ac:dyDescent="0.2">
      <c r="A26" s="59" t="s">
        <v>509</v>
      </c>
      <c r="B26" s="59"/>
      <c r="C26" s="59"/>
      <c r="D26" s="59"/>
    </row>
    <row r="27" spans="1:4" ht="15" x14ac:dyDescent="0.25">
      <c r="A27" s="56"/>
      <c r="B27" s="58"/>
      <c r="C27" s="58"/>
      <c r="D27" s="55"/>
    </row>
    <row r="28" spans="1:4" ht="15" x14ac:dyDescent="0.25">
      <c r="A28" s="57" t="s">
        <v>499</v>
      </c>
      <c r="B28" s="56"/>
      <c r="C28" s="56"/>
      <c r="D28" s="55"/>
    </row>
  </sheetData>
  <mergeCells count="12">
    <mergeCell ref="A19:D19"/>
    <mergeCell ref="A21:D21"/>
    <mergeCell ref="B27:C27"/>
    <mergeCell ref="A24:D24"/>
    <mergeCell ref="A25:D25"/>
    <mergeCell ref="A23:D23"/>
    <mergeCell ref="A2:D2"/>
    <mergeCell ref="A16:D16"/>
    <mergeCell ref="A18:D18"/>
    <mergeCell ref="A20:D20"/>
    <mergeCell ref="A22:D22"/>
    <mergeCell ref="A26:D2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25EE-E556-4373-B5CD-FD7031AF7F14}">
  <dimension ref="A3:F47"/>
  <sheetViews>
    <sheetView zoomScaleNormal="100" workbookViewId="0">
      <selection activeCell="G1" sqref="G1"/>
    </sheetView>
  </sheetViews>
  <sheetFormatPr baseColWidth="10" defaultRowHeight="12.75" x14ac:dyDescent="0.2"/>
  <cols>
    <col min="1" max="1" width="29" customWidth="1"/>
    <col min="2" max="2" width="14.28515625" customWidth="1"/>
    <col min="3" max="3" width="15.7109375" customWidth="1"/>
    <col min="4" max="4" width="16" customWidth="1"/>
    <col min="5" max="5" width="11.7109375" customWidth="1"/>
  </cols>
  <sheetData>
    <row r="3" spans="6:6" ht="21" customHeight="1" x14ac:dyDescent="0.2"/>
    <row r="10" spans="6:6" x14ac:dyDescent="0.2">
      <c r="F10" s="128"/>
    </row>
    <row r="14" spans="6:6" x14ac:dyDescent="0.2">
      <c r="F14" s="127"/>
    </row>
    <row r="15" spans="6:6" x14ac:dyDescent="0.2">
      <c r="F15" s="127"/>
    </row>
    <row r="20" spans="1:6" ht="16.5" customHeight="1" x14ac:dyDescent="0.2"/>
    <row r="27" spans="1:6" ht="13.5" thickBot="1" x14ac:dyDescent="0.25"/>
    <row r="28" spans="1:6" x14ac:dyDescent="0.2">
      <c r="A28" s="126" t="s">
        <v>512</v>
      </c>
      <c r="B28" s="125"/>
      <c r="C28" s="125"/>
      <c r="D28" s="125"/>
      <c r="E28" s="124"/>
    </row>
    <row r="29" spans="1:6" ht="13.5" thickBot="1" x14ac:dyDescent="0.25">
      <c r="A29" s="123"/>
      <c r="B29" s="121"/>
      <c r="C29" s="122"/>
      <c r="D29" s="121"/>
      <c r="E29" s="120"/>
    </row>
    <row r="30" spans="1:6" ht="26.25" thickBot="1" x14ac:dyDescent="0.25">
      <c r="A30" s="118" t="s">
        <v>493</v>
      </c>
      <c r="B30" s="119" t="s">
        <v>511</v>
      </c>
      <c r="C30" s="118" t="s">
        <v>510</v>
      </c>
      <c r="D30" s="118" t="s">
        <v>492</v>
      </c>
      <c r="E30" s="117" t="s">
        <v>491</v>
      </c>
    </row>
    <row r="31" spans="1:6" x14ac:dyDescent="0.2">
      <c r="A31" s="93" t="s">
        <v>490</v>
      </c>
      <c r="B31" s="92">
        <v>2179359.4444444445</v>
      </c>
      <c r="C31" s="92">
        <v>2369566.60527445</v>
      </c>
      <c r="D31" s="116">
        <f>+C31/C$44</f>
        <v>0.10996319233519887</v>
      </c>
      <c r="E31" s="115">
        <f>+C31/B31-1</f>
        <v>8.7276635946803349E-2</v>
      </c>
      <c r="F31" s="1"/>
    </row>
    <row r="32" spans="1:6" x14ac:dyDescent="0.2">
      <c r="A32" s="109" t="s">
        <v>489</v>
      </c>
      <c r="B32" s="108">
        <v>183332.94444444444</v>
      </c>
      <c r="C32" s="108">
        <v>270919.84064065444</v>
      </c>
      <c r="D32" s="114">
        <f>+C32/C$44</f>
        <v>1.2572430113370545E-2</v>
      </c>
      <c r="E32" s="113">
        <f>+C32/B32-1</f>
        <v>0.47774771992903631</v>
      </c>
      <c r="F32" s="1"/>
    </row>
    <row r="33" spans="1:6" x14ac:dyDescent="0.2">
      <c r="A33" s="109" t="s">
        <v>488</v>
      </c>
      <c r="B33" s="108">
        <v>2004524.111111111</v>
      </c>
      <c r="C33" s="108">
        <v>2129094.8710342082</v>
      </c>
      <c r="D33" s="114">
        <f>+C33/C$44</f>
        <v>9.880375098226174E-2</v>
      </c>
      <c r="E33" s="113">
        <f>+C33/B33-1</f>
        <v>6.214480496023933E-2</v>
      </c>
      <c r="F33" s="1"/>
    </row>
    <row r="34" spans="1:6" x14ac:dyDescent="0.2">
      <c r="A34" s="109" t="s">
        <v>487</v>
      </c>
      <c r="B34" s="108">
        <v>3146062.4444444445</v>
      </c>
      <c r="C34" s="108">
        <v>2998533.6402982674</v>
      </c>
      <c r="D34" s="114">
        <f>+C34/C$44</f>
        <v>0.13915132441423494</v>
      </c>
      <c r="E34" s="113">
        <f>+C34/B34-1</f>
        <v>-4.6893158273668356E-2</v>
      </c>
      <c r="F34" s="1"/>
    </row>
    <row r="35" spans="1:6" x14ac:dyDescent="0.2">
      <c r="A35" s="109" t="s">
        <v>486</v>
      </c>
      <c r="B35" s="108">
        <v>461512.83333333331</v>
      </c>
      <c r="C35" s="108">
        <v>391570.80979518051</v>
      </c>
      <c r="D35" s="114">
        <f>+C35/C$44</f>
        <v>1.817141420482243E-2</v>
      </c>
      <c r="E35" s="113">
        <f>+C35/B35-1</f>
        <v>-0.15154946620441279</v>
      </c>
      <c r="F35" s="1"/>
    </row>
    <row r="36" spans="1:6" x14ac:dyDescent="0.2">
      <c r="A36" s="109" t="s">
        <v>485</v>
      </c>
      <c r="B36" s="108">
        <v>4669057.444444444</v>
      </c>
      <c r="C36" s="108">
        <v>4396541.4124921486</v>
      </c>
      <c r="D36" s="107">
        <f>+C36/C$44</f>
        <v>0.2040279128999396</v>
      </c>
      <c r="E36" s="106">
        <f>+C36/B36-1</f>
        <v>-5.8366390903276E-2</v>
      </c>
      <c r="F36" s="1"/>
    </row>
    <row r="37" spans="1:6" x14ac:dyDescent="0.2">
      <c r="A37" s="109" t="s">
        <v>484</v>
      </c>
      <c r="B37" s="108">
        <v>1123356.7222222222</v>
      </c>
      <c r="C37" s="108">
        <v>919053.66000275745</v>
      </c>
      <c r="D37" s="107">
        <f>+C37/C$44</f>
        <v>4.2650024758239022E-2</v>
      </c>
      <c r="E37" s="106">
        <f>+C37/B37-1</f>
        <v>-0.18186837553730295</v>
      </c>
      <c r="F37" s="1"/>
    </row>
    <row r="38" spans="1:6" ht="13.5" thickBot="1" x14ac:dyDescent="0.25">
      <c r="A38" s="105" t="s">
        <v>483</v>
      </c>
      <c r="B38" s="104">
        <v>3267471.111111111</v>
      </c>
      <c r="C38" s="104">
        <v>2570233.8508854574</v>
      </c>
      <c r="D38" s="103">
        <f>+C38/C$44</f>
        <v>0.11927544837196979</v>
      </c>
      <c r="E38" s="102">
        <f>+C38/B38-1</f>
        <v>-0.21338742915115061</v>
      </c>
      <c r="F38" s="1"/>
    </row>
    <row r="39" spans="1:6" ht="13.5" thickBot="1" x14ac:dyDescent="0.25">
      <c r="A39" s="101" t="s">
        <v>251</v>
      </c>
      <c r="B39" s="100">
        <v>17034677.055555552</v>
      </c>
      <c r="C39" s="100">
        <v>16045514.690423122</v>
      </c>
      <c r="D39" s="99">
        <f>+C39/C$44</f>
        <v>0.7446154980800368</v>
      </c>
      <c r="E39" s="98">
        <f>+C39/B39-1</f>
        <v>-5.8067573685515406E-2</v>
      </c>
      <c r="F39" s="1"/>
    </row>
    <row r="40" spans="1:6" x14ac:dyDescent="0.2">
      <c r="A40" s="112" t="s">
        <v>482</v>
      </c>
      <c r="B40" s="111">
        <v>2565261.5</v>
      </c>
      <c r="C40" s="111">
        <v>2614042.5480644023</v>
      </c>
      <c r="D40" s="110">
        <f>+C40/C$44</f>
        <v>0.12130845482265146</v>
      </c>
      <c r="E40" s="90">
        <f>+C40/B40-1</f>
        <v>1.9016013792123143E-2</v>
      </c>
      <c r="F40" s="1"/>
    </row>
    <row r="41" spans="1:6" x14ac:dyDescent="0.2">
      <c r="A41" s="109" t="s">
        <v>481</v>
      </c>
      <c r="B41" s="108">
        <v>1949363.111111111</v>
      </c>
      <c r="C41" s="108">
        <v>2202642.3851241632</v>
      </c>
      <c r="D41" s="107">
        <f>+C41/C$44</f>
        <v>0.10221683058071969</v>
      </c>
      <c r="E41" s="106">
        <f>+C41/B41-1</f>
        <v>0.12992924333562783</v>
      </c>
      <c r="F41" s="1"/>
    </row>
    <row r="42" spans="1:6" ht="13.5" thickBot="1" x14ac:dyDescent="0.25">
      <c r="A42" s="105" t="s">
        <v>480</v>
      </c>
      <c r="B42" s="104">
        <v>1035489.5555555555</v>
      </c>
      <c r="C42" s="104">
        <v>686525.49934892845</v>
      </c>
      <c r="D42" s="103">
        <f>+C42/C$44</f>
        <v>3.1859216516592029E-2</v>
      </c>
      <c r="E42" s="102">
        <f>+C42/B42-1</f>
        <v>-0.3370039362873174</v>
      </c>
      <c r="F42" s="1"/>
    </row>
    <row r="43" spans="1:6" ht="13.5" thickBot="1" x14ac:dyDescent="0.25">
      <c r="A43" s="101" t="s">
        <v>252</v>
      </c>
      <c r="B43" s="100">
        <v>5550114.166666666</v>
      </c>
      <c r="C43" s="100">
        <v>5503210.4325374933</v>
      </c>
      <c r="D43" s="99">
        <f>+C43/C$44</f>
        <v>0.25538450191996315</v>
      </c>
      <c r="E43" s="98">
        <f>+C43/B43-1</f>
        <v>-8.4509494256660433E-3</v>
      </c>
      <c r="F43" s="1"/>
    </row>
    <row r="44" spans="1:6" ht="13.5" thickBot="1" x14ac:dyDescent="0.25">
      <c r="A44" s="97" t="s">
        <v>479</v>
      </c>
      <c r="B44" s="96">
        <v>22584791.222222216</v>
      </c>
      <c r="C44" s="96">
        <v>21548725.122960616</v>
      </c>
      <c r="D44" s="95">
        <f>+C44/C$44</f>
        <v>1</v>
      </c>
      <c r="E44" s="94">
        <f>+C44/B44-1</f>
        <v>-4.5874504177048414E-2</v>
      </c>
      <c r="F44" s="1"/>
    </row>
    <row r="45" spans="1:6" x14ac:dyDescent="0.2">
      <c r="A45" s="93" t="s">
        <v>478</v>
      </c>
      <c r="B45" s="92">
        <v>216902</v>
      </c>
      <c r="C45" s="92">
        <v>130554</v>
      </c>
      <c r="D45" s="91"/>
      <c r="E45" s="90">
        <f>+C45/B45-1</f>
        <v>-0.39809683635927751</v>
      </c>
      <c r="F45" s="1"/>
    </row>
    <row r="46" spans="1:6" ht="13.5" thickBot="1" x14ac:dyDescent="0.25">
      <c r="A46" s="89" t="s">
        <v>477</v>
      </c>
      <c r="B46" s="88">
        <v>169</v>
      </c>
      <c r="C46" s="88">
        <v>158</v>
      </c>
      <c r="D46" s="87"/>
      <c r="E46" s="86">
        <f>+C46/B46-1</f>
        <v>-6.5088757396449703E-2</v>
      </c>
      <c r="F46" s="1"/>
    </row>
    <row r="47" spans="1:6" x14ac:dyDescent="0.2">
      <c r="D47" s="131"/>
    </row>
  </sheetData>
  <mergeCells count="1">
    <mergeCell ref="A28:E2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227F9-990A-4CAC-B754-937E1FD97886}">
  <dimension ref="A1:Y41"/>
  <sheetViews>
    <sheetView workbookViewId="0">
      <selection sqref="A1:J1"/>
    </sheetView>
  </sheetViews>
  <sheetFormatPr baseColWidth="10" defaultRowHeight="12.75" x14ac:dyDescent="0.2"/>
  <cols>
    <col min="1" max="1" width="27.140625" style="2" bestFit="1" customWidth="1"/>
    <col min="2" max="10" width="11.42578125" style="3"/>
    <col min="11" max="11" width="11.28515625" style="3" bestFit="1" customWidth="1"/>
    <col min="12" max="12" width="11.28515625" style="3" customWidth="1"/>
    <col min="13" max="13" width="25.42578125" style="3" bestFit="1" customWidth="1"/>
    <col min="14" max="16384" width="11.42578125" style="3"/>
  </cols>
  <sheetData>
    <row r="1" spans="1:25" ht="15" x14ac:dyDescent="0.2">
      <c r="A1" s="11" t="s">
        <v>269</v>
      </c>
      <c r="B1" s="11"/>
      <c r="C1" s="11"/>
      <c r="D1" s="11"/>
      <c r="E1" s="11"/>
      <c r="F1" s="11"/>
      <c r="G1" s="11"/>
      <c r="H1" s="11"/>
      <c r="I1" s="11"/>
      <c r="J1" s="11"/>
      <c r="M1" s="11" t="s">
        <v>283</v>
      </c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15" x14ac:dyDescent="0.2">
      <c r="A2" s="12" t="s">
        <v>270</v>
      </c>
      <c r="B2" s="12"/>
      <c r="C2" s="12"/>
      <c r="D2" s="12"/>
      <c r="E2" s="12"/>
      <c r="F2" s="12"/>
      <c r="G2" s="12"/>
      <c r="H2" s="12"/>
      <c r="I2" s="12"/>
      <c r="J2" s="12"/>
      <c r="M2" s="12" t="s">
        <v>270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s="20" customFormat="1" ht="25.5" x14ac:dyDescent="0.2">
      <c r="A3" s="4" t="s">
        <v>267</v>
      </c>
      <c r="B3" s="19" t="s">
        <v>271</v>
      </c>
      <c r="C3" s="19" t="s">
        <v>272</v>
      </c>
      <c r="D3" s="19" t="s">
        <v>169</v>
      </c>
      <c r="E3" s="19" t="s">
        <v>169</v>
      </c>
      <c r="F3" s="19" t="s">
        <v>273</v>
      </c>
      <c r="G3" s="19" t="s">
        <v>274</v>
      </c>
      <c r="H3" s="19" t="s">
        <v>216</v>
      </c>
      <c r="I3" s="19" t="s">
        <v>169</v>
      </c>
      <c r="J3" s="19" t="s">
        <v>210</v>
      </c>
      <c r="M3" s="4" t="s">
        <v>267</v>
      </c>
      <c r="N3" s="19" t="s">
        <v>208</v>
      </c>
      <c r="O3" s="19" t="s">
        <v>275</v>
      </c>
      <c r="P3" s="19" t="s">
        <v>276</v>
      </c>
      <c r="Q3" s="19" t="s">
        <v>277</v>
      </c>
      <c r="R3" s="19" t="s">
        <v>180</v>
      </c>
      <c r="S3" s="19" t="s">
        <v>192</v>
      </c>
      <c r="T3" s="19" t="s">
        <v>278</v>
      </c>
      <c r="U3" s="19" t="s">
        <v>279</v>
      </c>
      <c r="V3" s="19" t="s">
        <v>224</v>
      </c>
      <c r="W3" s="19" t="s">
        <v>280</v>
      </c>
      <c r="X3" s="19" t="s">
        <v>281</v>
      </c>
      <c r="Y3" s="19" t="s">
        <v>282</v>
      </c>
    </row>
    <row r="4" spans="1:25" x14ac:dyDescent="0.2">
      <c r="A4" s="10" t="s">
        <v>268</v>
      </c>
      <c r="B4" s="10" t="s">
        <v>164</v>
      </c>
      <c r="C4" s="10" t="s">
        <v>163</v>
      </c>
      <c r="D4" s="10" t="s">
        <v>171</v>
      </c>
      <c r="E4" s="10" t="s">
        <v>167</v>
      </c>
      <c r="F4" s="10" t="s">
        <v>183</v>
      </c>
      <c r="G4" s="10" t="s">
        <v>145</v>
      </c>
      <c r="H4" s="10" t="s">
        <v>159</v>
      </c>
      <c r="I4" s="10" t="s">
        <v>152</v>
      </c>
      <c r="J4" s="10" t="s">
        <v>106</v>
      </c>
      <c r="K4" s="10" t="s">
        <v>513</v>
      </c>
      <c r="M4" s="4" t="s">
        <v>268</v>
      </c>
      <c r="N4" s="4" t="s">
        <v>232</v>
      </c>
      <c r="O4" s="4" t="s">
        <v>164</v>
      </c>
      <c r="P4" s="4" t="s">
        <v>163</v>
      </c>
      <c r="Q4" s="4" t="s">
        <v>167</v>
      </c>
      <c r="R4" s="4" t="s">
        <v>235</v>
      </c>
      <c r="S4" s="4" t="s">
        <v>234</v>
      </c>
      <c r="T4" s="4" t="s">
        <v>168</v>
      </c>
      <c r="U4" s="4" t="s">
        <v>159</v>
      </c>
      <c r="V4" s="4" t="s">
        <v>237</v>
      </c>
      <c r="W4" s="4" t="s">
        <v>157</v>
      </c>
      <c r="X4" s="4" t="s">
        <v>152</v>
      </c>
      <c r="Y4" s="4" t="s">
        <v>233</v>
      </c>
    </row>
    <row r="5" spans="1:25" x14ac:dyDescent="0.2">
      <c r="A5" s="14" t="s">
        <v>250</v>
      </c>
      <c r="B5" s="13">
        <v>3155831.5</v>
      </c>
      <c r="C5" s="13">
        <v>2207194.6666666665</v>
      </c>
      <c r="D5" s="13">
        <v>5331377</v>
      </c>
      <c r="E5" s="13">
        <v>7021841</v>
      </c>
      <c r="F5" s="13">
        <v>1166851</v>
      </c>
      <c r="G5" s="13">
        <v>1503136.5</v>
      </c>
      <c r="H5" s="13">
        <v>2070642</v>
      </c>
      <c r="I5" s="13">
        <v>7320958</v>
      </c>
      <c r="J5" s="13">
        <v>1230275</v>
      </c>
      <c r="K5" s="13">
        <f>+(B5*$B$19+C5*$C$19+D5*$D$19+E5*$E$19+F5*$F$19+G5*$G$19+H5*$H$19+I5*$I$19+J5*$J$19)/$K$19</f>
        <v>2369566.6052744458</v>
      </c>
      <c r="M5" s="14" t="s">
        <v>250</v>
      </c>
      <c r="N5" s="13">
        <v>5099397</v>
      </c>
      <c r="O5" s="13">
        <v>4338016.333333333</v>
      </c>
      <c r="P5" s="13">
        <v>3592986.75</v>
      </c>
      <c r="Q5" s="13">
        <v>7145462</v>
      </c>
      <c r="R5" s="13">
        <v>8924895</v>
      </c>
      <c r="S5" s="13">
        <v>9985274</v>
      </c>
      <c r="T5" s="13">
        <v>4864399.5</v>
      </c>
      <c r="U5" s="13">
        <v>10048850</v>
      </c>
      <c r="V5" s="13">
        <v>6022937</v>
      </c>
      <c r="W5" s="13">
        <v>7538420.333333333</v>
      </c>
      <c r="X5" s="13">
        <v>7657088</v>
      </c>
      <c r="Y5" s="13">
        <v>8852792.333333334</v>
      </c>
    </row>
    <row r="6" spans="1:25" x14ac:dyDescent="0.2">
      <c r="A6" s="14" t="s">
        <v>238</v>
      </c>
      <c r="B6" s="13">
        <v>288342</v>
      </c>
      <c r="C6" s="13">
        <v>265741.33333333331</v>
      </c>
      <c r="D6" s="13">
        <v>503738</v>
      </c>
      <c r="E6" s="13">
        <v>297802</v>
      </c>
      <c r="F6" s="13">
        <v>335921</v>
      </c>
      <c r="G6" s="13">
        <v>247340</v>
      </c>
      <c r="H6" s="13">
        <v>59153</v>
      </c>
      <c r="I6" s="13">
        <v>273876</v>
      </c>
      <c r="J6" s="13">
        <v>466698</v>
      </c>
      <c r="K6" s="13">
        <f t="shared" ref="K6:K16" si="0">+(B6*$B$19+C6*$C$19+D6*$D$19+E6*$E$19+F6*$F$19+G6*$G$19+H6*$H$19+I6*$I$19+J6*$J$19)/$K$19</f>
        <v>270919.84064065444</v>
      </c>
      <c r="M6" s="14" t="s">
        <v>238</v>
      </c>
      <c r="N6" s="13">
        <v>0</v>
      </c>
      <c r="O6" s="13">
        <v>461278.66666666669</v>
      </c>
      <c r="P6" s="13">
        <v>478965</v>
      </c>
      <c r="Q6" s="13">
        <v>115339.5</v>
      </c>
      <c r="R6" s="13">
        <v>98739</v>
      </c>
      <c r="S6" s="13">
        <v>144585</v>
      </c>
      <c r="T6" s="13">
        <v>639116</v>
      </c>
      <c r="U6" s="13">
        <v>437384</v>
      </c>
      <c r="V6" s="13">
        <v>1421253</v>
      </c>
      <c r="W6" s="13">
        <v>4305</v>
      </c>
      <c r="X6" s="13">
        <v>289058.66666666669</v>
      </c>
      <c r="Y6" s="13">
        <v>252048</v>
      </c>
    </row>
    <row r="7" spans="1:25" x14ac:dyDescent="0.2">
      <c r="A7" s="14" t="s">
        <v>239</v>
      </c>
      <c r="B7" s="13">
        <v>2559515</v>
      </c>
      <c r="C7" s="13">
        <v>2476354.3333333335</v>
      </c>
      <c r="D7" s="13">
        <v>2503554</v>
      </c>
      <c r="E7" s="13">
        <v>5444794</v>
      </c>
      <c r="F7" s="13">
        <v>257081</v>
      </c>
      <c r="G7" s="13">
        <v>826519</v>
      </c>
      <c r="H7" s="13">
        <v>2330667</v>
      </c>
      <c r="I7" s="13">
        <v>3806031</v>
      </c>
      <c r="J7" s="13">
        <v>298617</v>
      </c>
      <c r="K7" s="13">
        <f t="shared" si="0"/>
        <v>2129094.8710342082</v>
      </c>
      <c r="M7" s="14" t="s">
        <v>239</v>
      </c>
      <c r="N7" s="13">
        <v>3361784</v>
      </c>
      <c r="O7" s="13">
        <v>6489744</v>
      </c>
      <c r="P7" s="13">
        <v>5909970.5</v>
      </c>
      <c r="Q7" s="13">
        <v>2977852.5</v>
      </c>
      <c r="R7" s="13">
        <v>4624581</v>
      </c>
      <c r="S7" s="13">
        <v>3929205</v>
      </c>
      <c r="T7" s="13">
        <v>3945240</v>
      </c>
      <c r="U7" s="13">
        <v>7822802.333333333</v>
      </c>
      <c r="V7" s="13">
        <v>7046552</v>
      </c>
      <c r="W7" s="13">
        <v>6282530</v>
      </c>
      <c r="X7" s="13">
        <v>4856188.333333333</v>
      </c>
      <c r="Y7" s="13">
        <v>15670997.333333334</v>
      </c>
    </row>
    <row r="8" spans="1:25" x14ac:dyDescent="0.2">
      <c r="A8" s="14" t="s">
        <v>240</v>
      </c>
      <c r="B8" s="13">
        <v>3469352.5</v>
      </c>
      <c r="C8" s="13">
        <v>3325590.3333333335</v>
      </c>
      <c r="D8" s="13">
        <v>4704414</v>
      </c>
      <c r="E8" s="13">
        <v>4589591</v>
      </c>
      <c r="F8" s="13">
        <v>1756918.5</v>
      </c>
      <c r="G8" s="13">
        <v>1568731.5</v>
      </c>
      <c r="H8" s="13">
        <v>1536364</v>
      </c>
      <c r="I8" s="13">
        <v>4885603</v>
      </c>
      <c r="J8" s="13">
        <v>4182461</v>
      </c>
      <c r="K8" s="13">
        <f t="shared" si="0"/>
        <v>2998533.6402982674</v>
      </c>
      <c r="M8" s="14" t="s">
        <v>240</v>
      </c>
      <c r="N8" s="13">
        <v>2268290</v>
      </c>
      <c r="O8" s="13">
        <v>2714110</v>
      </c>
      <c r="P8" s="13">
        <v>2286895.75</v>
      </c>
      <c r="Q8" s="13">
        <v>4525162</v>
      </c>
      <c r="R8" s="13">
        <v>7007201</v>
      </c>
      <c r="S8" s="13">
        <v>5520065</v>
      </c>
      <c r="T8" s="13">
        <v>2746089</v>
      </c>
      <c r="U8" s="13">
        <v>3466119</v>
      </c>
      <c r="V8" s="13">
        <v>10418509</v>
      </c>
      <c r="W8" s="13">
        <v>1994009.3333333333</v>
      </c>
      <c r="X8" s="13">
        <v>3378438</v>
      </c>
      <c r="Y8" s="13">
        <v>12404331.333333334</v>
      </c>
    </row>
    <row r="9" spans="1:25" x14ac:dyDescent="0.2">
      <c r="A9" s="14" t="s">
        <v>241</v>
      </c>
      <c r="B9" s="13">
        <v>446187</v>
      </c>
      <c r="C9" s="13">
        <v>452018.33333333331</v>
      </c>
      <c r="D9" s="13">
        <v>1251290</v>
      </c>
      <c r="E9" s="13">
        <v>1199604</v>
      </c>
      <c r="F9" s="13">
        <v>14945.5</v>
      </c>
      <c r="G9" s="13">
        <v>15711.5</v>
      </c>
      <c r="H9" s="13">
        <v>450598</v>
      </c>
      <c r="I9" s="13">
        <v>1213020</v>
      </c>
      <c r="J9" s="13">
        <v>0</v>
      </c>
      <c r="K9" s="13">
        <f t="shared" si="0"/>
        <v>391570.80979518051</v>
      </c>
      <c r="M9" s="14" t="s">
        <v>241</v>
      </c>
      <c r="N9" s="13">
        <v>0</v>
      </c>
      <c r="O9" s="13">
        <v>316174</v>
      </c>
      <c r="P9" s="13">
        <v>635596.25</v>
      </c>
      <c r="Q9" s="13">
        <v>1200298</v>
      </c>
      <c r="R9" s="13">
        <v>1424941</v>
      </c>
      <c r="S9" s="13">
        <v>1785733</v>
      </c>
      <c r="T9" s="13">
        <v>1794809</v>
      </c>
      <c r="U9" s="13">
        <v>1280910</v>
      </c>
      <c r="V9" s="13">
        <v>2838300</v>
      </c>
      <c r="W9" s="13">
        <v>1292197.6666666667</v>
      </c>
      <c r="X9" s="13">
        <v>2098486</v>
      </c>
      <c r="Y9" s="13">
        <v>7616811</v>
      </c>
    </row>
    <row r="10" spans="1:25" x14ac:dyDescent="0.2">
      <c r="A10" s="14" t="s">
        <v>242</v>
      </c>
      <c r="B10" s="13">
        <v>5033645</v>
      </c>
      <c r="C10" s="13">
        <v>4800828.666666667</v>
      </c>
      <c r="D10" s="13">
        <v>5604624</v>
      </c>
      <c r="E10" s="13">
        <v>10672104</v>
      </c>
      <c r="F10" s="13">
        <v>1508246.5</v>
      </c>
      <c r="G10" s="13">
        <v>1314433</v>
      </c>
      <c r="H10" s="13">
        <v>5118177</v>
      </c>
      <c r="I10" s="13">
        <v>9840225</v>
      </c>
      <c r="J10" s="13">
        <v>3718821</v>
      </c>
      <c r="K10" s="13">
        <f t="shared" si="0"/>
        <v>4396541.4124921486</v>
      </c>
      <c r="M10" s="14" t="s">
        <v>242</v>
      </c>
      <c r="N10" s="13">
        <v>7160590</v>
      </c>
      <c r="O10" s="13">
        <v>6462902</v>
      </c>
      <c r="P10" s="13">
        <v>6512050.5</v>
      </c>
      <c r="Q10" s="13">
        <v>10929735.5</v>
      </c>
      <c r="R10" s="13">
        <v>11269911</v>
      </c>
      <c r="S10" s="13">
        <v>12892803</v>
      </c>
      <c r="T10" s="13">
        <v>9295705</v>
      </c>
      <c r="U10" s="13">
        <v>4756860.666666667</v>
      </c>
      <c r="V10" s="13">
        <v>12869771</v>
      </c>
      <c r="W10" s="13">
        <v>5704719.666666667</v>
      </c>
      <c r="X10" s="13">
        <v>6592827.333333333</v>
      </c>
      <c r="Y10" s="13">
        <v>23143897.666666668</v>
      </c>
    </row>
    <row r="11" spans="1:25" x14ac:dyDescent="0.2">
      <c r="A11" s="14" t="s">
        <v>243</v>
      </c>
      <c r="B11" s="13">
        <v>1547859.5</v>
      </c>
      <c r="C11" s="13">
        <v>432513.33333333331</v>
      </c>
      <c r="D11" s="13">
        <v>6328559</v>
      </c>
      <c r="E11" s="13">
        <v>3335147</v>
      </c>
      <c r="F11" s="13">
        <v>260559.5</v>
      </c>
      <c r="G11" s="13">
        <v>17777</v>
      </c>
      <c r="H11" s="13">
        <v>108984</v>
      </c>
      <c r="I11" s="13">
        <v>13706634</v>
      </c>
      <c r="J11" s="13">
        <v>655406</v>
      </c>
      <c r="K11" s="13">
        <f t="shared" si="0"/>
        <v>919053.66000275745</v>
      </c>
      <c r="M11" s="14" t="s">
        <v>243</v>
      </c>
      <c r="N11" s="13">
        <v>809059</v>
      </c>
      <c r="O11" s="13">
        <v>0</v>
      </c>
      <c r="P11" s="13">
        <v>0</v>
      </c>
      <c r="Q11" s="13">
        <v>2688907</v>
      </c>
      <c r="R11" s="13">
        <v>1017264</v>
      </c>
      <c r="S11" s="13">
        <v>2364490</v>
      </c>
      <c r="T11" s="13">
        <v>2054484.5</v>
      </c>
      <c r="U11" s="13">
        <v>2017441.6666666667</v>
      </c>
      <c r="V11" s="13">
        <v>2540592</v>
      </c>
      <c r="W11" s="13">
        <v>0</v>
      </c>
      <c r="X11" s="13">
        <v>4406741</v>
      </c>
      <c r="Y11" s="13">
        <v>13387172.333333334</v>
      </c>
    </row>
    <row r="12" spans="1:25" x14ac:dyDescent="0.2">
      <c r="A12" s="14" t="s">
        <v>244</v>
      </c>
      <c r="B12" s="13">
        <v>1971166</v>
      </c>
      <c r="C12" s="13">
        <v>2988227.3333333335</v>
      </c>
      <c r="D12" s="13">
        <v>2688529</v>
      </c>
      <c r="E12" s="13">
        <v>2052017</v>
      </c>
      <c r="F12" s="13">
        <v>1553399</v>
      </c>
      <c r="G12" s="13">
        <v>2004698.5</v>
      </c>
      <c r="H12" s="13">
        <v>3385163</v>
      </c>
      <c r="I12" s="13">
        <v>4792618</v>
      </c>
      <c r="J12" s="13">
        <v>0</v>
      </c>
      <c r="K12" s="13">
        <f t="shared" si="0"/>
        <v>2570233.8508854574</v>
      </c>
      <c r="M12" s="14" t="s">
        <v>244</v>
      </c>
      <c r="N12" s="13">
        <v>257457</v>
      </c>
      <c r="O12" s="13">
        <v>1020218</v>
      </c>
      <c r="P12" s="13">
        <v>1606665.5</v>
      </c>
      <c r="Q12" s="13">
        <v>5798993</v>
      </c>
      <c r="R12" s="13">
        <v>0</v>
      </c>
      <c r="S12" s="13">
        <v>7334347</v>
      </c>
      <c r="T12" s="13">
        <v>2644680.5</v>
      </c>
      <c r="U12" s="13">
        <v>3145133.6666666665</v>
      </c>
      <c r="V12" s="13">
        <v>0</v>
      </c>
      <c r="W12" s="13">
        <v>1328980.6666666667</v>
      </c>
      <c r="X12" s="13">
        <v>9424012</v>
      </c>
      <c r="Y12" s="13">
        <v>12280574</v>
      </c>
    </row>
    <row r="13" spans="1:25" x14ac:dyDescent="0.2">
      <c r="A13" s="15" t="s">
        <v>251</v>
      </c>
      <c r="B13" s="16">
        <f>SUM(B5:B12)</f>
        <v>18471898.5</v>
      </c>
      <c r="C13" s="16">
        <f t="shared" ref="C13:J13" si="1">SUM(C5:C12)</f>
        <v>16948468.333333336</v>
      </c>
      <c r="D13" s="16">
        <f t="shared" si="1"/>
        <v>28916085</v>
      </c>
      <c r="E13" s="16">
        <f t="shared" si="1"/>
        <v>34612900</v>
      </c>
      <c r="F13" s="16">
        <f t="shared" si="1"/>
        <v>6853922</v>
      </c>
      <c r="G13" s="16">
        <f t="shared" si="1"/>
        <v>7498347</v>
      </c>
      <c r="H13" s="16">
        <f t="shared" si="1"/>
        <v>15059748</v>
      </c>
      <c r="I13" s="16">
        <f t="shared" si="1"/>
        <v>45838965</v>
      </c>
      <c r="J13" s="16">
        <f t="shared" si="1"/>
        <v>10552278</v>
      </c>
      <c r="K13" s="16">
        <f t="shared" si="0"/>
        <v>16045514.690423122</v>
      </c>
      <c r="M13" s="21" t="s">
        <v>251</v>
      </c>
      <c r="N13" s="4">
        <f>SUM(N5:N12)</f>
        <v>18956577</v>
      </c>
      <c r="O13" s="4">
        <f t="shared" ref="O13:Y13" si="2">SUM(O5:O12)</f>
        <v>21802443</v>
      </c>
      <c r="P13" s="4">
        <f t="shared" si="2"/>
        <v>21023130.25</v>
      </c>
      <c r="Q13" s="4">
        <f t="shared" si="2"/>
        <v>35381749.5</v>
      </c>
      <c r="R13" s="4">
        <f t="shared" si="2"/>
        <v>34367532</v>
      </c>
      <c r="S13" s="4">
        <f t="shared" si="2"/>
        <v>43956502</v>
      </c>
      <c r="T13" s="4">
        <f t="shared" si="2"/>
        <v>27984523.5</v>
      </c>
      <c r="U13" s="4">
        <f t="shared" si="2"/>
        <v>32975501.333333336</v>
      </c>
      <c r="V13" s="4">
        <f t="shared" si="2"/>
        <v>43157914</v>
      </c>
      <c r="W13" s="4">
        <f t="shared" si="2"/>
        <v>24145162.666666668</v>
      </c>
      <c r="X13" s="4">
        <f t="shared" si="2"/>
        <v>38702839.333333328</v>
      </c>
      <c r="Y13" s="4">
        <f t="shared" si="2"/>
        <v>93608624</v>
      </c>
    </row>
    <row r="14" spans="1:25" x14ac:dyDescent="0.2">
      <c r="A14" s="14" t="s">
        <v>245</v>
      </c>
      <c r="B14" s="13">
        <v>2815178.5</v>
      </c>
      <c r="C14" s="13">
        <v>2783311</v>
      </c>
      <c r="D14" s="13">
        <v>5092426</v>
      </c>
      <c r="E14" s="13">
        <v>8559622</v>
      </c>
      <c r="F14" s="13">
        <v>1165409</v>
      </c>
      <c r="G14" s="13">
        <v>786339.5</v>
      </c>
      <c r="H14" s="13">
        <v>2024170</v>
      </c>
      <c r="I14" s="13">
        <v>7143456</v>
      </c>
      <c r="J14" s="13">
        <v>2176516</v>
      </c>
      <c r="K14" s="13">
        <f t="shared" si="0"/>
        <v>2614042.5480644023</v>
      </c>
      <c r="M14" s="14" t="s">
        <v>245</v>
      </c>
      <c r="N14" s="13">
        <v>1027745</v>
      </c>
      <c r="O14" s="13">
        <v>2794271.6666666665</v>
      </c>
      <c r="P14" s="13">
        <v>2810809.25</v>
      </c>
      <c r="Q14" s="13">
        <v>3344765</v>
      </c>
      <c r="R14" s="13">
        <v>0</v>
      </c>
      <c r="S14" s="13">
        <v>12381697</v>
      </c>
      <c r="T14" s="13">
        <v>1570316</v>
      </c>
      <c r="U14" s="13">
        <v>3226014.6666666665</v>
      </c>
      <c r="V14" s="13">
        <v>2940809</v>
      </c>
      <c r="W14" s="13">
        <v>2627091.6666666665</v>
      </c>
      <c r="X14" s="13">
        <v>146949</v>
      </c>
      <c r="Y14" s="13">
        <v>671058</v>
      </c>
    </row>
    <row r="15" spans="1:25" x14ac:dyDescent="0.2">
      <c r="A15" s="14" t="s">
        <v>246</v>
      </c>
      <c r="B15" s="13">
        <v>2948954</v>
      </c>
      <c r="C15" s="13">
        <v>2832332.3333333335</v>
      </c>
      <c r="D15" s="13">
        <v>2928794</v>
      </c>
      <c r="E15" s="13">
        <v>2760680</v>
      </c>
      <c r="F15" s="13">
        <v>392553</v>
      </c>
      <c r="G15" s="13">
        <v>74336.5</v>
      </c>
      <c r="H15" s="13">
        <v>1458960</v>
      </c>
      <c r="I15" s="13">
        <v>2070122</v>
      </c>
      <c r="J15" s="13">
        <v>560006</v>
      </c>
      <c r="K15" s="13">
        <f t="shared" si="0"/>
        <v>2202642.3851241632</v>
      </c>
      <c r="M15" s="14" t="s">
        <v>246</v>
      </c>
      <c r="N15" s="13">
        <v>3442764</v>
      </c>
      <c r="O15" s="13">
        <v>1365027.6666666667</v>
      </c>
      <c r="P15" s="13">
        <v>1536814.25</v>
      </c>
      <c r="Q15" s="13">
        <v>1931126</v>
      </c>
      <c r="R15" s="13">
        <v>86092</v>
      </c>
      <c r="S15" s="13">
        <v>5331476</v>
      </c>
      <c r="T15" s="13">
        <v>2569644</v>
      </c>
      <c r="U15" s="13">
        <v>1709096.3333333333</v>
      </c>
      <c r="V15" s="13">
        <v>2239858</v>
      </c>
      <c r="W15" s="13">
        <v>2574622.6666666665</v>
      </c>
      <c r="X15" s="13">
        <v>592100.33333333337</v>
      </c>
      <c r="Y15" s="13">
        <v>3773309</v>
      </c>
    </row>
    <row r="16" spans="1:25" x14ac:dyDescent="0.2">
      <c r="A16" s="14" t="s">
        <v>247</v>
      </c>
      <c r="B16" s="13">
        <v>526423</v>
      </c>
      <c r="C16" s="13">
        <v>975640.33333333337</v>
      </c>
      <c r="D16" s="13">
        <v>690245</v>
      </c>
      <c r="E16" s="13">
        <v>491359</v>
      </c>
      <c r="F16" s="13">
        <v>122702</v>
      </c>
      <c r="G16" s="13">
        <v>38716</v>
      </c>
      <c r="H16" s="13">
        <v>909280</v>
      </c>
      <c r="I16" s="13">
        <v>403293</v>
      </c>
      <c r="J16" s="13">
        <v>44203</v>
      </c>
      <c r="K16" s="13">
        <f t="shared" si="0"/>
        <v>686525.49934892845</v>
      </c>
      <c r="M16" s="14" t="s">
        <v>247</v>
      </c>
      <c r="N16" s="13">
        <v>47801</v>
      </c>
      <c r="O16" s="13">
        <v>1137510</v>
      </c>
      <c r="P16" s="13">
        <v>1249746.75</v>
      </c>
      <c r="Q16" s="13">
        <v>350922</v>
      </c>
      <c r="R16" s="13">
        <v>103075</v>
      </c>
      <c r="S16" s="13">
        <v>510679</v>
      </c>
      <c r="T16" s="13">
        <v>234268</v>
      </c>
      <c r="U16" s="13">
        <v>384453</v>
      </c>
      <c r="V16" s="13">
        <v>0</v>
      </c>
      <c r="W16" s="13">
        <v>3251401</v>
      </c>
      <c r="X16" s="13">
        <v>5886861.666666667</v>
      </c>
      <c r="Y16" s="13">
        <v>0</v>
      </c>
    </row>
    <row r="17" spans="1:25" x14ac:dyDescent="0.2">
      <c r="A17" s="15" t="s">
        <v>252</v>
      </c>
      <c r="B17" s="16">
        <f>SUM(B14:B16)</f>
        <v>6290555.5</v>
      </c>
      <c r="C17" s="16">
        <f t="shared" ref="C17:J17" si="3">SUM(C14:C16)</f>
        <v>6591283.666666667</v>
      </c>
      <c r="D17" s="16">
        <f t="shared" si="3"/>
        <v>8711465</v>
      </c>
      <c r="E17" s="16">
        <f t="shared" si="3"/>
        <v>11811661</v>
      </c>
      <c r="F17" s="16">
        <f t="shared" si="3"/>
        <v>1680664</v>
      </c>
      <c r="G17" s="16">
        <f t="shared" si="3"/>
        <v>899392</v>
      </c>
      <c r="H17" s="16">
        <f t="shared" si="3"/>
        <v>4392410</v>
      </c>
      <c r="I17" s="16">
        <f t="shared" si="3"/>
        <v>9616871</v>
      </c>
      <c r="J17" s="16">
        <f t="shared" si="3"/>
        <v>2780725</v>
      </c>
      <c r="K17" s="130">
        <f>SUM(K14:K16)</f>
        <v>5503210.4325374933</v>
      </c>
      <c r="M17" s="21" t="s">
        <v>252</v>
      </c>
      <c r="N17" s="4">
        <f>SUM(N14:N16)</f>
        <v>4518310</v>
      </c>
      <c r="O17" s="4">
        <f t="shared" ref="O17:Y17" si="4">SUM(O14:O16)</f>
        <v>5296809.333333333</v>
      </c>
      <c r="P17" s="4">
        <f t="shared" si="4"/>
        <v>5597370.25</v>
      </c>
      <c r="Q17" s="4">
        <f t="shared" si="4"/>
        <v>5626813</v>
      </c>
      <c r="R17" s="4">
        <f t="shared" si="4"/>
        <v>189167</v>
      </c>
      <c r="S17" s="4">
        <f t="shared" si="4"/>
        <v>18223852</v>
      </c>
      <c r="T17" s="4">
        <f t="shared" si="4"/>
        <v>4374228</v>
      </c>
      <c r="U17" s="4">
        <f t="shared" si="4"/>
        <v>5319564</v>
      </c>
      <c r="V17" s="4">
        <f t="shared" si="4"/>
        <v>5180667</v>
      </c>
      <c r="W17" s="4">
        <f t="shared" si="4"/>
        <v>8453115.3333333321</v>
      </c>
      <c r="X17" s="4">
        <f t="shared" si="4"/>
        <v>6625911</v>
      </c>
      <c r="Y17" s="4">
        <f t="shared" si="4"/>
        <v>4444367</v>
      </c>
    </row>
    <row r="18" spans="1:25" x14ac:dyDescent="0.2">
      <c r="A18" s="15" t="s">
        <v>3</v>
      </c>
      <c r="B18" s="16">
        <f>+B17+B13</f>
        <v>24762454</v>
      </c>
      <c r="C18" s="16">
        <f t="shared" ref="C18:J18" si="5">+C17+C13</f>
        <v>23539752.000000004</v>
      </c>
      <c r="D18" s="16">
        <f t="shared" si="5"/>
        <v>37627550</v>
      </c>
      <c r="E18" s="16">
        <f t="shared" si="5"/>
        <v>46424561</v>
      </c>
      <c r="F18" s="16">
        <f t="shared" si="5"/>
        <v>8534586</v>
      </c>
      <c r="G18" s="16">
        <f t="shared" si="5"/>
        <v>8397739</v>
      </c>
      <c r="H18" s="16">
        <f t="shared" si="5"/>
        <v>19452158</v>
      </c>
      <c r="I18" s="16">
        <f t="shared" si="5"/>
        <v>55455836</v>
      </c>
      <c r="J18" s="16">
        <f t="shared" si="5"/>
        <v>13333003</v>
      </c>
      <c r="K18" s="130">
        <f>+K17+K13</f>
        <v>21548725.122960616</v>
      </c>
      <c r="M18" s="21" t="s">
        <v>3</v>
      </c>
      <c r="N18" s="4">
        <f>+N17+N13</f>
        <v>23474887</v>
      </c>
      <c r="O18" s="4">
        <f t="shared" ref="O18:Y18" si="6">+O17+O13</f>
        <v>27099252.333333332</v>
      </c>
      <c r="P18" s="4">
        <f t="shared" si="6"/>
        <v>26620500.5</v>
      </c>
      <c r="Q18" s="4">
        <f t="shared" si="6"/>
        <v>41008562.5</v>
      </c>
      <c r="R18" s="4">
        <f t="shared" si="6"/>
        <v>34556699</v>
      </c>
      <c r="S18" s="4">
        <f t="shared" si="6"/>
        <v>62180354</v>
      </c>
      <c r="T18" s="4">
        <f t="shared" si="6"/>
        <v>32358751.5</v>
      </c>
      <c r="U18" s="4">
        <f t="shared" si="6"/>
        <v>38295065.333333336</v>
      </c>
      <c r="V18" s="4">
        <f t="shared" si="6"/>
        <v>48338581</v>
      </c>
      <c r="W18" s="4">
        <f t="shared" si="6"/>
        <v>32598278</v>
      </c>
      <c r="X18" s="4">
        <f t="shared" si="6"/>
        <v>45328750.333333328</v>
      </c>
      <c r="Y18" s="4">
        <f t="shared" si="6"/>
        <v>98052991</v>
      </c>
    </row>
    <row r="19" spans="1:25" x14ac:dyDescent="0.2">
      <c r="A19" s="14" t="s">
        <v>248</v>
      </c>
      <c r="B19" s="13">
        <v>19507</v>
      </c>
      <c r="C19" s="13">
        <v>69066</v>
      </c>
      <c r="D19" s="13">
        <v>497</v>
      </c>
      <c r="E19" s="13">
        <v>2818</v>
      </c>
      <c r="F19" s="13">
        <v>17529</v>
      </c>
      <c r="G19" s="13">
        <v>9041</v>
      </c>
      <c r="H19" s="13">
        <v>7110</v>
      </c>
      <c r="I19" s="13">
        <v>2958</v>
      </c>
      <c r="J19" s="13">
        <v>2028</v>
      </c>
      <c r="K19" s="13">
        <f>SUM(B19:J19)</f>
        <v>130554</v>
      </c>
      <c r="M19" s="14" t="s">
        <v>248</v>
      </c>
      <c r="N19" s="13">
        <v>7283</v>
      </c>
      <c r="O19" s="13">
        <v>8010</v>
      </c>
      <c r="P19" s="13">
        <v>21818</v>
      </c>
      <c r="Q19" s="13">
        <v>247</v>
      </c>
      <c r="R19" s="13">
        <v>1824</v>
      </c>
      <c r="S19" s="13">
        <v>1553</v>
      </c>
      <c r="T19" s="13">
        <v>71</v>
      </c>
      <c r="U19" s="13">
        <v>7006</v>
      </c>
      <c r="V19" s="13">
        <v>5</v>
      </c>
      <c r="W19" s="13">
        <v>6001</v>
      </c>
      <c r="X19" s="13">
        <v>11089</v>
      </c>
      <c r="Y19" s="13">
        <v>2790</v>
      </c>
    </row>
    <row r="20" spans="1:25" x14ac:dyDescent="0.2">
      <c r="A20" s="14" t="s">
        <v>249</v>
      </c>
      <c r="B20" s="13">
        <v>23</v>
      </c>
      <c r="C20" s="13">
        <v>73</v>
      </c>
      <c r="D20" s="13">
        <v>8</v>
      </c>
      <c r="E20" s="13">
        <v>7</v>
      </c>
      <c r="F20" s="13">
        <v>17</v>
      </c>
      <c r="G20" s="13">
        <v>9</v>
      </c>
      <c r="H20" s="13">
        <v>6</v>
      </c>
      <c r="I20" s="13">
        <v>13</v>
      </c>
      <c r="J20" s="13">
        <v>2</v>
      </c>
      <c r="K20" s="13">
        <f>SUM(B20:J20)</f>
        <v>158</v>
      </c>
      <c r="M20" s="14" t="s">
        <v>249</v>
      </c>
      <c r="N20" s="13">
        <v>82</v>
      </c>
      <c r="O20" s="13">
        <v>16</v>
      </c>
      <c r="P20" s="13">
        <v>27</v>
      </c>
      <c r="Q20" s="13">
        <v>17</v>
      </c>
      <c r="R20" s="13">
        <v>10</v>
      </c>
      <c r="S20" s="13">
        <v>9</v>
      </c>
      <c r="T20" s="13">
        <v>20</v>
      </c>
      <c r="U20" s="13">
        <v>96</v>
      </c>
      <c r="V20" s="13">
        <v>10</v>
      </c>
      <c r="W20" s="13">
        <v>13</v>
      </c>
      <c r="X20" s="13">
        <v>27</v>
      </c>
      <c r="Y20" s="13">
        <v>26</v>
      </c>
    </row>
    <row r="22" spans="1:25" x14ac:dyDescent="0.2">
      <c r="A22" s="18" t="s">
        <v>253</v>
      </c>
      <c r="B22" s="18"/>
      <c r="C22" s="18"/>
      <c r="D22" s="18"/>
      <c r="E22" s="18"/>
      <c r="F22" s="18"/>
      <c r="G22" s="18"/>
      <c r="H22" s="18"/>
      <c r="I22" s="18"/>
      <c r="J22" s="18"/>
      <c r="M22" s="18" t="s">
        <v>253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x14ac:dyDescent="0.2">
      <c r="A23" s="17" t="s">
        <v>254</v>
      </c>
      <c r="B23" s="6">
        <f>+B5/$B$18</f>
        <v>0.12744421453544144</v>
      </c>
      <c r="C23" s="6">
        <f>+C5/$C$18</f>
        <v>9.3764567556474943E-2</v>
      </c>
      <c r="D23" s="6">
        <f>+D5/$D$18</f>
        <v>0.14168812479154236</v>
      </c>
      <c r="E23" s="6">
        <f>+E5/$E$18</f>
        <v>0.15125271728471487</v>
      </c>
      <c r="F23" s="6">
        <f>+F5/$F$18</f>
        <v>0.13672028145243367</v>
      </c>
      <c r="G23" s="6">
        <f>+G5/$G$18</f>
        <v>0.1789930003778398</v>
      </c>
      <c r="H23" s="6">
        <f>+H5/$H$18</f>
        <v>0.10644793240935016</v>
      </c>
      <c r="I23" s="6">
        <f>+I5/$I$18</f>
        <v>0.13201420315798684</v>
      </c>
      <c r="J23" s="6">
        <f>+J5/$J$18</f>
        <v>9.2272911061371546E-2</v>
      </c>
      <c r="M23" s="17" t="s">
        <v>254</v>
      </c>
      <c r="N23" s="6">
        <f>+N5/$N$18</f>
        <v>0.21722775491954444</v>
      </c>
      <c r="O23" s="6">
        <f>+O5/$O$18</f>
        <v>0.16007881988675285</v>
      </c>
      <c r="P23" s="6">
        <f>+P5/$P$18</f>
        <v>0.13497066856425183</v>
      </c>
      <c r="Q23" s="6">
        <f>+Q5/$Q$18</f>
        <v>0.1742431717766259</v>
      </c>
      <c r="R23" s="6">
        <f>+R5/$R$18</f>
        <v>0.25826815807840903</v>
      </c>
      <c r="S23" s="6">
        <f>+S5/$S$18</f>
        <v>0.16058567308896313</v>
      </c>
      <c r="T23" s="6">
        <f>+T5/$T$18</f>
        <v>0.15032716883406333</v>
      </c>
      <c r="U23" s="6">
        <f>+U5/$U$18</f>
        <v>0.26240587168428559</v>
      </c>
      <c r="V23" s="6">
        <f>+V5/$V$18</f>
        <v>0.12459896164515048</v>
      </c>
      <c r="W23" s="6">
        <f>+W5/$W$18</f>
        <v>0.23125210274399566</v>
      </c>
      <c r="X23" s="6">
        <f>+X5/$X$18</f>
        <v>0.16892343035473492</v>
      </c>
      <c r="Y23" s="6">
        <f>+Y5/$Y$18</f>
        <v>9.0285795905331784E-2</v>
      </c>
    </row>
    <row r="24" spans="1:25" x14ac:dyDescent="0.2">
      <c r="A24" s="5" t="s">
        <v>255</v>
      </c>
      <c r="B24" s="6">
        <f>+B6/$B$18</f>
        <v>1.1644322489200788E-2</v>
      </c>
      <c r="C24" s="6">
        <f t="shared" ref="C24:C36" si="7">+C6/$C$18</f>
        <v>1.1289045582694893E-2</v>
      </c>
      <c r="D24" s="6">
        <f t="shared" ref="D24:D36" si="8">+D6/$D$18</f>
        <v>1.3387478057965507E-2</v>
      </c>
      <c r="E24" s="6">
        <f t="shared" ref="E24:E36" si="9">+E6/$E$18</f>
        <v>6.4147510194011315E-3</v>
      </c>
      <c r="F24" s="6">
        <f t="shared" ref="F24:F36" si="10">+F6/$F$18</f>
        <v>3.9359964267745386E-2</v>
      </c>
      <c r="G24" s="6">
        <f t="shared" ref="G24:G36" si="11">+G6/$G$18</f>
        <v>2.9453165905727722E-2</v>
      </c>
      <c r="H24" s="6">
        <f t="shared" ref="H24:H36" si="12">+H6/$H$18</f>
        <v>3.0409479503508041E-3</v>
      </c>
      <c r="I24" s="6">
        <f t="shared" ref="I24:I36" si="13">+I6/$I$18</f>
        <v>4.9386326084778524E-3</v>
      </c>
      <c r="J24" s="6">
        <f t="shared" ref="J24:J36" si="14">+J6/$J$18</f>
        <v>3.5003217204706248E-2</v>
      </c>
      <c r="M24" s="5" t="s">
        <v>255</v>
      </c>
      <c r="N24" s="6">
        <f t="shared" ref="N24:N36" si="15">+N6/$N$18</f>
        <v>0</v>
      </c>
      <c r="O24" s="6">
        <f t="shared" ref="O24:O36" si="16">+O6/$O$18</f>
        <v>1.7021822631588718E-2</v>
      </c>
      <c r="P24" s="6">
        <f t="shared" ref="P24:P36" si="17">+P6/$P$18</f>
        <v>1.7992336395027585E-2</v>
      </c>
      <c r="Q24" s="6">
        <f t="shared" ref="Q24:Q36" si="18">+Q6/$Q$18</f>
        <v>2.8125711551093748E-3</v>
      </c>
      <c r="R24" s="6">
        <f t="shared" ref="R24:R36" si="19">+R6/$R$18</f>
        <v>2.8573041655396542E-3</v>
      </c>
      <c r="S24" s="6">
        <f t="shared" ref="S24:S36" si="20">+S6/$S$18</f>
        <v>2.3252521206296125E-3</v>
      </c>
      <c r="T24" s="6">
        <f t="shared" ref="T24:T36" si="21">+T6/$T$18</f>
        <v>1.975094743689354E-2</v>
      </c>
      <c r="U24" s="6">
        <f t="shared" ref="U24:U36" si="22">+U6/$U$18</f>
        <v>1.1421419344577695E-2</v>
      </c>
      <c r="V24" s="6">
        <f t="shared" ref="V24:V36" si="23">+V6/$V$18</f>
        <v>2.9402042232063039E-2</v>
      </c>
      <c r="W24" s="6">
        <f t="shared" ref="W24:W36" si="24">+W6/$W$18</f>
        <v>1.3206219052429701E-4</v>
      </c>
      <c r="X24" s="6">
        <f t="shared" ref="X24:X36" si="25">+X6/$X$18</f>
        <v>6.3769387980259868E-3</v>
      </c>
      <c r="Y24" s="6">
        <f t="shared" ref="Y24:Y36" si="26">+Y6/$Y$18</f>
        <v>2.5705284196787023E-3</v>
      </c>
    </row>
    <row r="25" spans="1:25" x14ac:dyDescent="0.2">
      <c r="A25" s="5" t="s">
        <v>256</v>
      </c>
      <c r="B25" s="6">
        <f>+B7/$B$18</f>
        <v>0.10336273618115555</v>
      </c>
      <c r="C25" s="6">
        <f t="shared" si="7"/>
        <v>0.10519882848949866</v>
      </c>
      <c r="D25" s="6">
        <f t="shared" si="8"/>
        <v>6.6535131838240863E-2</v>
      </c>
      <c r="E25" s="6">
        <f t="shared" si="9"/>
        <v>0.1172826168458545</v>
      </c>
      <c r="F25" s="6">
        <f t="shared" si="10"/>
        <v>3.0122257834181997E-2</v>
      </c>
      <c r="G25" s="6">
        <f t="shared" si="11"/>
        <v>9.8421610864543416E-2</v>
      </c>
      <c r="H25" s="6">
        <f t="shared" si="12"/>
        <v>0.11981534388112619</v>
      </c>
      <c r="I25" s="6">
        <f t="shared" si="13"/>
        <v>6.8631748694582842E-2</v>
      </c>
      <c r="J25" s="6">
        <f t="shared" si="14"/>
        <v>2.2396829881460315E-2</v>
      </c>
      <c r="M25" s="5" t="s">
        <v>256</v>
      </c>
      <c r="N25" s="6">
        <f t="shared" si="15"/>
        <v>0.1432076755044657</v>
      </c>
      <c r="O25" s="6">
        <f t="shared" si="16"/>
        <v>0.23948055541064928</v>
      </c>
      <c r="P25" s="6">
        <f t="shared" si="17"/>
        <v>0.22200824135519165</v>
      </c>
      <c r="Q25" s="6">
        <f t="shared" si="18"/>
        <v>7.2615383677494177E-2</v>
      </c>
      <c r="R25" s="6">
        <f t="shared" si="19"/>
        <v>0.13382589002497028</v>
      </c>
      <c r="S25" s="6">
        <f t="shared" si="20"/>
        <v>6.3190457230269226E-2</v>
      </c>
      <c r="T25" s="6">
        <f t="shared" si="21"/>
        <v>0.12192188564506266</v>
      </c>
      <c r="U25" s="6">
        <f t="shared" si="22"/>
        <v>0.2042770332219305</v>
      </c>
      <c r="V25" s="6">
        <f t="shared" si="23"/>
        <v>0.14577490390129574</v>
      </c>
      <c r="W25" s="6">
        <f t="shared" si="24"/>
        <v>0.1927258243518262</v>
      </c>
      <c r="X25" s="6">
        <f t="shared" si="25"/>
        <v>0.1071326321070503</v>
      </c>
      <c r="Y25" s="6">
        <f t="shared" si="26"/>
        <v>0.15982171653828831</v>
      </c>
    </row>
    <row r="26" spans="1:25" x14ac:dyDescent="0.2">
      <c r="A26" s="5" t="s">
        <v>257</v>
      </c>
      <c r="B26" s="6">
        <f>+B8/$B$18</f>
        <v>0.14010535870152449</v>
      </c>
      <c r="C26" s="6">
        <f t="shared" si="7"/>
        <v>0.14127550423357615</v>
      </c>
      <c r="D26" s="6">
        <f t="shared" si="8"/>
        <v>0.12502578562781791</v>
      </c>
      <c r="E26" s="6">
        <f t="shared" si="9"/>
        <v>9.8861268715066578E-2</v>
      </c>
      <c r="F26" s="6">
        <f t="shared" si="10"/>
        <v>0.20585866730969726</v>
      </c>
      <c r="G26" s="6">
        <f t="shared" si="11"/>
        <v>0.18680403141845681</v>
      </c>
      <c r="H26" s="6">
        <f t="shared" si="12"/>
        <v>7.8981673909907582E-2</v>
      </c>
      <c r="I26" s="6">
        <f t="shared" si="13"/>
        <v>8.8098987453728045E-2</v>
      </c>
      <c r="J26" s="6">
        <f t="shared" si="14"/>
        <v>0.3136923467278902</v>
      </c>
      <c r="M26" s="5" t="s">
        <v>257</v>
      </c>
      <c r="N26" s="6">
        <f t="shared" si="15"/>
        <v>9.6626237221077993E-2</v>
      </c>
      <c r="O26" s="6">
        <f t="shared" si="16"/>
        <v>0.10015442369461681</v>
      </c>
      <c r="P26" s="6">
        <f t="shared" si="17"/>
        <v>8.590731605515832E-2</v>
      </c>
      <c r="Q26" s="6">
        <f t="shared" si="18"/>
        <v>0.11034675989922836</v>
      </c>
      <c r="R26" s="6">
        <f t="shared" si="19"/>
        <v>0.20277402653534701</v>
      </c>
      <c r="S26" s="6">
        <f t="shared" si="20"/>
        <v>8.8775065513457832E-2</v>
      </c>
      <c r="T26" s="6">
        <f t="shared" si="21"/>
        <v>8.4863873688080946E-2</v>
      </c>
      <c r="U26" s="6">
        <f t="shared" si="22"/>
        <v>9.0510852242442097E-2</v>
      </c>
      <c r="V26" s="6">
        <f t="shared" si="23"/>
        <v>0.21553195779578221</v>
      </c>
      <c r="W26" s="6">
        <f t="shared" si="24"/>
        <v>6.1169161553052992E-2</v>
      </c>
      <c r="X26" s="6">
        <f t="shared" si="25"/>
        <v>7.4531902493583713E-2</v>
      </c>
      <c r="Y26" s="6">
        <f t="shared" si="26"/>
        <v>0.12650640441282748</v>
      </c>
    </row>
    <row r="27" spans="1:25" x14ac:dyDescent="0.2">
      <c r="A27" s="5" t="s">
        <v>258</v>
      </c>
      <c r="B27" s="6">
        <f>+B9/$B$18</f>
        <v>1.8018690716194767E-2</v>
      </c>
      <c r="C27" s="6">
        <f t="shared" si="7"/>
        <v>1.9202340506107848E-2</v>
      </c>
      <c r="D27" s="6">
        <f t="shared" si="8"/>
        <v>3.3254623274701647E-2</v>
      </c>
      <c r="E27" s="6">
        <f t="shared" si="9"/>
        <v>2.5839856622446037E-2</v>
      </c>
      <c r="F27" s="6">
        <f t="shared" si="10"/>
        <v>1.7511687151550174E-3</v>
      </c>
      <c r="G27" s="6">
        <f t="shared" si="11"/>
        <v>1.870920256035583E-3</v>
      </c>
      <c r="H27" s="6">
        <f t="shared" si="12"/>
        <v>2.3164422168481254E-2</v>
      </c>
      <c r="I27" s="6">
        <f t="shared" si="13"/>
        <v>2.1873622101738759E-2</v>
      </c>
      <c r="J27" s="6">
        <f t="shared" si="14"/>
        <v>0</v>
      </c>
      <c r="M27" s="5" t="s">
        <v>258</v>
      </c>
      <c r="N27" s="6">
        <f t="shared" si="15"/>
        <v>0</v>
      </c>
      <c r="O27" s="6">
        <f t="shared" si="16"/>
        <v>1.1667259159437818E-2</v>
      </c>
      <c r="P27" s="6">
        <f t="shared" si="17"/>
        <v>2.3876194589203911E-2</v>
      </c>
      <c r="Q27" s="6">
        <f t="shared" si="18"/>
        <v>2.9269448301193195E-2</v>
      </c>
      <c r="R27" s="6">
        <f t="shared" si="19"/>
        <v>4.1234870263505204E-2</v>
      </c>
      <c r="S27" s="6">
        <f t="shared" si="20"/>
        <v>2.8718604593341492E-2</v>
      </c>
      <c r="T27" s="6">
        <f t="shared" si="21"/>
        <v>5.5465953314051686E-2</v>
      </c>
      <c r="U27" s="6">
        <f t="shared" si="22"/>
        <v>3.3448434905398949E-2</v>
      </c>
      <c r="V27" s="6">
        <f t="shared" si="23"/>
        <v>5.8717073221491542E-2</v>
      </c>
      <c r="W27" s="6">
        <f t="shared" si="24"/>
        <v>3.9640059105780577E-2</v>
      </c>
      <c r="X27" s="6">
        <f t="shared" si="25"/>
        <v>4.6294812554248596E-2</v>
      </c>
      <c r="Y27" s="6">
        <f t="shared" si="26"/>
        <v>7.7680557444698442E-2</v>
      </c>
    </row>
    <row r="28" spans="1:25" x14ac:dyDescent="0.2">
      <c r="A28" s="5" t="s">
        <v>259</v>
      </c>
      <c r="B28" s="6">
        <f>+B10/$B$18</f>
        <v>0.2032773084606235</v>
      </c>
      <c r="C28" s="6">
        <f t="shared" si="7"/>
        <v>0.20394559240329577</v>
      </c>
      <c r="D28" s="6">
        <f t="shared" si="8"/>
        <v>0.14895001136135624</v>
      </c>
      <c r="E28" s="6">
        <f t="shared" si="9"/>
        <v>0.22988055826742229</v>
      </c>
      <c r="F28" s="6">
        <f t="shared" si="10"/>
        <v>0.17672169452624883</v>
      </c>
      <c r="G28" s="6">
        <f t="shared" si="11"/>
        <v>0.15652224961980837</v>
      </c>
      <c r="H28" s="6">
        <f t="shared" si="12"/>
        <v>0.26311615400203925</v>
      </c>
      <c r="I28" s="6">
        <f t="shared" si="13"/>
        <v>0.17744255086155405</v>
      </c>
      <c r="J28" s="6">
        <f t="shared" si="14"/>
        <v>0.27891848520547097</v>
      </c>
      <c r="M28" s="5" t="s">
        <v>259</v>
      </c>
      <c r="N28" s="6">
        <f t="shared" si="15"/>
        <v>0.30503192624526798</v>
      </c>
      <c r="O28" s="6">
        <f t="shared" si="16"/>
        <v>0.23849004837857951</v>
      </c>
      <c r="P28" s="6">
        <f t="shared" si="17"/>
        <v>0.24462539688162513</v>
      </c>
      <c r="Q28" s="6">
        <f t="shared" si="18"/>
        <v>0.26652325352784556</v>
      </c>
      <c r="R28" s="6">
        <f t="shared" si="19"/>
        <v>0.32612811194726671</v>
      </c>
      <c r="S28" s="6">
        <f t="shared" si="20"/>
        <v>0.20734528143728484</v>
      </c>
      <c r="T28" s="6">
        <f t="shared" si="21"/>
        <v>0.28727019953164756</v>
      </c>
      <c r="U28" s="6">
        <f t="shared" si="22"/>
        <v>0.12421602170570349</v>
      </c>
      <c r="V28" s="6">
        <f t="shared" si="23"/>
        <v>0.26624221757771499</v>
      </c>
      <c r="W28" s="6">
        <f t="shared" si="24"/>
        <v>0.1750006447170819</v>
      </c>
      <c r="X28" s="6">
        <f t="shared" si="25"/>
        <v>0.14544471852525739</v>
      </c>
      <c r="Y28" s="6">
        <f t="shared" si="26"/>
        <v>0.23603459140442404</v>
      </c>
    </row>
    <row r="29" spans="1:25" x14ac:dyDescent="0.2">
      <c r="A29" s="5" t="s">
        <v>260</v>
      </c>
      <c r="B29" s="6">
        <f>+B11/$B$18</f>
        <v>6.2508324094211337E-2</v>
      </c>
      <c r="C29" s="6">
        <f t="shared" si="7"/>
        <v>1.8373742141944965E-2</v>
      </c>
      <c r="D29" s="6">
        <f t="shared" si="8"/>
        <v>0.16818950476446115</v>
      </c>
      <c r="E29" s="6">
        <f t="shared" si="9"/>
        <v>7.1840140825456589E-2</v>
      </c>
      <c r="F29" s="6">
        <f t="shared" si="10"/>
        <v>3.0529834721918555E-2</v>
      </c>
      <c r="G29" s="6">
        <f t="shared" si="11"/>
        <v>2.1168793171590593E-3</v>
      </c>
      <c r="H29" s="6">
        <f t="shared" si="12"/>
        <v>5.6026688658399751E-3</v>
      </c>
      <c r="I29" s="6">
        <f t="shared" si="13"/>
        <v>0.24716305782496906</v>
      </c>
      <c r="J29" s="6">
        <f t="shared" si="14"/>
        <v>4.9156667856446144E-2</v>
      </c>
      <c r="M29" s="5" t="s">
        <v>260</v>
      </c>
      <c r="N29" s="6">
        <f t="shared" si="15"/>
        <v>3.4464873036449545E-2</v>
      </c>
      <c r="O29" s="6">
        <f t="shared" si="16"/>
        <v>0</v>
      </c>
      <c r="P29" s="6">
        <f t="shared" si="17"/>
        <v>0</v>
      </c>
      <c r="Q29" s="6">
        <f t="shared" si="18"/>
        <v>6.5569403950699323E-2</v>
      </c>
      <c r="R29" s="6">
        <f t="shared" si="19"/>
        <v>2.9437533949640271E-2</v>
      </c>
      <c r="S29" s="6">
        <f t="shared" si="20"/>
        <v>3.8026319374122569E-2</v>
      </c>
      <c r="T29" s="6">
        <f t="shared" si="21"/>
        <v>6.3490845745392863E-2</v>
      </c>
      <c r="U29" s="6">
        <f t="shared" si="22"/>
        <v>5.2681504760630778E-2</v>
      </c>
      <c r="V29" s="6">
        <f t="shared" si="23"/>
        <v>5.2558266035984798E-2</v>
      </c>
      <c r="W29" s="6">
        <f t="shared" si="24"/>
        <v>0</v>
      </c>
      <c r="X29" s="6">
        <f t="shared" si="25"/>
        <v>9.7217350304039205E-2</v>
      </c>
      <c r="Y29" s="6">
        <f t="shared" si="26"/>
        <v>0.13652997421907645</v>
      </c>
    </row>
    <row r="30" spans="1:25" x14ac:dyDescent="0.2">
      <c r="A30" s="5" t="s">
        <v>261</v>
      </c>
      <c r="B30" s="6">
        <f>+B12/$B$18</f>
        <v>7.9603015113122469E-2</v>
      </c>
      <c r="C30" s="6">
        <f t="shared" si="7"/>
        <v>0.12694387491139808</v>
      </c>
      <c r="D30" s="6">
        <f t="shared" si="8"/>
        <v>7.145107773426651E-2</v>
      </c>
      <c r="E30" s="6">
        <f t="shared" si="9"/>
        <v>4.4201107254412161E-2</v>
      </c>
      <c r="F30" s="6">
        <f t="shared" si="10"/>
        <v>0.18201222648644</v>
      </c>
      <c r="G30" s="6">
        <f t="shared" si="11"/>
        <v>0.2387188384873595</v>
      </c>
      <c r="H30" s="6">
        <f t="shared" si="12"/>
        <v>0.17402506189801667</v>
      </c>
      <c r="I30" s="6">
        <f t="shared" si="13"/>
        <v>8.6422247786508893E-2</v>
      </c>
      <c r="J30" s="6">
        <f t="shared" si="14"/>
        <v>0</v>
      </c>
      <c r="M30" s="5" t="s">
        <v>261</v>
      </c>
      <c r="N30" s="6">
        <f t="shared" si="15"/>
        <v>1.0967337137767692E-2</v>
      </c>
      <c r="O30" s="6">
        <f t="shared" si="16"/>
        <v>3.7647459326583886E-2</v>
      </c>
      <c r="P30" s="6">
        <f t="shared" si="17"/>
        <v>6.0354443749094801E-2</v>
      </c>
      <c r="Q30" s="6">
        <f t="shared" si="18"/>
        <v>0.14140932152888802</v>
      </c>
      <c r="R30" s="6">
        <f t="shared" si="19"/>
        <v>0</v>
      </c>
      <c r="S30" s="6">
        <f t="shared" si="20"/>
        <v>0.1179528022629141</v>
      </c>
      <c r="T30" s="6">
        <f t="shared" si="21"/>
        <v>8.1729991962143533E-2</v>
      </c>
      <c r="U30" s="6">
        <f t="shared" si="22"/>
        <v>8.2128954195282031E-2</v>
      </c>
      <c r="V30" s="6">
        <f t="shared" si="23"/>
        <v>0</v>
      </c>
      <c r="W30" s="6">
        <f t="shared" si="24"/>
        <v>4.0768431592204557E-2</v>
      </c>
      <c r="X30" s="6">
        <f t="shared" si="25"/>
        <v>0.20790363578741503</v>
      </c>
      <c r="Y30" s="6">
        <f t="shared" si="26"/>
        <v>0.12524425695489494</v>
      </c>
    </row>
    <row r="31" spans="1:25" x14ac:dyDescent="0.2">
      <c r="A31" s="7" t="s">
        <v>262</v>
      </c>
      <c r="B31" s="8">
        <f>+B13/$B$18</f>
        <v>0.74596397029147432</v>
      </c>
      <c r="C31" s="8">
        <f t="shared" si="7"/>
        <v>0.71999349582499139</v>
      </c>
      <c r="D31" s="8">
        <f t="shared" si="8"/>
        <v>0.7684817374503522</v>
      </c>
      <c r="E31" s="8">
        <f t="shared" si="9"/>
        <v>0.74557301683477417</v>
      </c>
      <c r="F31" s="8">
        <f t="shared" si="10"/>
        <v>0.80307609531382074</v>
      </c>
      <c r="G31" s="8">
        <f t="shared" si="11"/>
        <v>0.89290069624693025</v>
      </c>
      <c r="H31" s="8">
        <f t="shared" si="12"/>
        <v>0.77419420508511194</v>
      </c>
      <c r="I31" s="8">
        <f t="shared" si="13"/>
        <v>0.82658505048954634</v>
      </c>
      <c r="J31" s="8">
        <f t="shared" si="14"/>
        <v>0.79144045793734541</v>
      </c>
      <c r="M31" s="7" t="s">
        <v>262</v>
      </c>
      <c r="N31" s="8">
        <f t="shared" si="15"/>
        <v>0.8075258040645733</v>
      </c>
      <c r="O31" s="8">
        <f t="shared" si="16"/>
        <v>0.80454038848820886</v>
      </c>
      <c r="P31" s="8">
        <f t="shared" si="17"/>
        <v>0.78973459758955322</v>
      </c>
      <c r="Q31" s="8">
        <f t="shared" si="18"/>
        <v>0.8627893138170839</v>
      </c>
      <c r="R31" s="8">
        <f t="shared" si="19"/>
        <v>0.99452589496467825</v>
      </c>
      <c r="S31" s="8">
        <f t="shared" si="20"/>
        <v>0.7069194556209828</v>
      </c>
      <c r="T31" s="8">
        <f t="shared" si="21"/>
        <v>0.86482086615733611</v>
      </c>
      <c r="U31" s="8">
        <f t="shared" si="22"/>
        <v>0.86109009206025122</v>
      </c>
      <c r="V31" s="8">
        <f t="shared" si="23"/>
        <v>0.89282542240948282</v>
      </c>
      <c r="W31" s="8">
        <f t="shared" si="24"/>
        <v>0.74068828625446614</v>
      </c>
      <c r="X31" s="8">
        <f t="shared" si="25"/>
        <v>0.85382542092435509</v>
      </c>
      <c r="Y31" s="8">
        <f t="shared" si="26"/>
        <v>0.95467382529922007</v>
      </c>
    </row>
    <row r="32" spans="1:25" x14ac:dyDescent="0.2">
      <c r="A32" s="5" t="s">
        <v>263</v>
      </c>
      <c r="B32" s="6">
        <f>+B14/$B$18</f>
        <v>0.11368737928801402</v>
      </c>
      <c r="C32" s="6">
        <f t="shared" si="7"/>
        <v>0.11823875629615807</v>
      </c>
      <c r="D32" s="6">
        <f t="shared" si="8"/>
        <v>0.13533769804305623</v>
      </c>
      <c r="E32" s="6">
        <f t="shared" si="9"/>
        <v>0.18437701543370544</v>
      </c>
      <c r="F32" s="6">
        <f t="shared" si="10"/>
        <v>0.13655132188017088</v>
      </c>
      <c r="G32" s="6">
        <f t="shared" si="11"/>
        <v>9.3637049210507736E-2</v>
      </c>
      <c r="H32" s="6">
        <f t="shared" si="12"/>
        <v>0.10405889156359927</v>
      </c>
      <c r="I32" s="6">
        <f t="shared" si="13"/>
        <v>0.12881342190928291</v>
      </c>
      <c r="J32" s="6">
        <f t="shared" si="14"/>
        <v>0.163242744338991</v>
      </c>
      <c r="M32" s="5" t="s">
        <v>263</v>
      </c>
      <c r="N32" s="6">
        <f t="shared" si="15"/>
        <v>4.3780615429586521E-2</v>
      </c>
      <c r="O32" s="6">
        <f t="shared" si="16"/>
        <v>0.10311250038546574</v>
      </c>
      <c r="P32" s="6">
        <f t="shared" si="17"/>
        <v>0.10558814437016313</v>
      </c>
      <c r="Q32" s="6">
        <f t="shared" si="18"/>
        <v>8.1562600493494494E-2</v>
      </c>
      <c r="R32" s="6">
        <f t="shared" si="19"/>
        <v>0</v>
      </c>
      <c r="S32" s="6">
        <f t="shared" si="20"/>
        <v>0.19912554695330298</v>
      </c>
      <c r="T32" s="6">
        <f t="shared" si="21"/>
        <v>4.8528324709932028E-2</v>
      </c>
      <c r="U32" s="6">
        <f t="shared" si="22"/>
        <v>8.4241001773631474E-2</v>
      </c>
      <c r="V32" s="6">
        <f t="shared" si="23"/>
        <v>6.0837718839946917E-2</v>
      </c>
      <c r="W32" s="6">
        <f t="shared" si="24"/>
        <v>8.0589890872967779E-2</v>
      </c>
      <c r="X32" s="6">
        <f t="shared" si="25"/>
        <v>3.2418497955355799E-3</v>
      </c>
      <c r="Y32" s="6">
        <f t="shared" si="26"/>
        <v>6.8438299857675935E-3</v>
      </c>
    </row>
    <row r="33" spans="1:25" x14ac:dyDescent="0.2">
      <c r="A33" s="5" t="s">
        <v>264</v>
      </c>
      <c r="B33" s="6">
        <f>+B15/$B$18</f>
        <v>0.11908973157506926</v>
      </c>
      <c r="C33" s="6">
        <f t="shared" si="7"/>
        <v>0.12032124779111238</v>
      </c>
      <c r="D33" s="6">
        <f t="shared" si="8"/>
        <v>7.7836425704038661E-2</v>
      </c>
      <c r="E33" s="6">
        <f t="shared" si="9"/>
        <v>5.9465936576115389E-2</v>
      </c>
      <c r="F33" s="6">
        <f t="shared" si="10"/>
        <v>4.5995552684102076E-2</v>
      </c>
      <c r="G33" s="6">
        <f t="shared" si="11"/>
        <v>8.8519659875116383E-3</v>
      </c>
      <c r="H33" s="6">
        <f t="shared" si="12"/>
        <v>7.5002475303768357E-2</v>
      </c>
      <c r="I33" s="6">
        <f t="shared" si="13"/>
        <v>3.7329200122418138E-2</v>
      </c>
      <c r="J33" s="6">
        <f t="shared" si="14"/>
        <v>4.2001490586929292E-2</v>
      </c>
      <c r="M33" s="5" t="s">
        <v>264</v>
      </c>
      <c r="N33" s="6">
        <f t="shared" si="15"/>
        <v>0.14665731937282594</v>
      </c>
      <c r="O33" s="6">
        <f t="shared" si="16"/>
        <v>5.0371414306055212E-2</v>
      </c>
      <c r="P33" s="6">
        <f t="shared" si="17"/>
        <v>5.7730479184641928E-2</v>
      </c>
      <c r="Q33" s="6">
        <f t="shared" si="18"/>
        <v>4.7090799634832363E-2</v>
      </c>
      <c r="R33" s="6">
        <f t="shared" si="19"/>
        <v>2.4913259220737489E-3</v>
      </c>
      <c r="S33" s="6">
        <f t="shared" si="20"/>
        <v>8.57421300624953E-2</v>
      </c>
      <c r="T33" s="6">
        <f t="shared" si="21"/>
        <v>7.9411098416451581E-2</v>
      </c>
      <c r="U33" s="6">
        <f t="shared" si="22"/>
        <v>4.462967534999026E-2</v>
      </c>
      <c r="V33" s="6">
        <f t="shared" si="23"/>
        <v>4.6336858750570274E-2</v>
      </c>
      <c r="W33" s="6">
        <f t="shared" si="24"/>
        <v>7.8980327324856436E-2</v>
      </c>
      <c r="X33" s="6">
        <f t="shared" si="25"/>
        <v>1.3062357311402021E-2</v>
      </c>
      <c r="Y33" s="6">
        <f t="shared" si="26"/>
        <v>3.8482344715012315E-2</v>
      </c>
    </row>
    <row r="34" spans="1:25" x14ac:dyDescent="0.2">
      <c r="A34" s="5" t="s">
        <v>265</v>
      </c>
      <c r="B34" s="6">
        <f>+B16/$B$18</f>
        <v>2.1258918845442377E-2</v>
      </c>
      <c r="C34" s="6">
        <f t="shared" si="7"/>
        <v>4.1446500087738106E-2</v>
      </c>
      <c r="D34" s="6">
        <f t="shared" si="8"/>
        <v>1.8344138802552916E-2</v>
      </c>
      <c r="E34" s="6">
        <f t="shared" si="9"/>
        <v>1.0584031155405002E-2</v>
      </c>
      <c r="F34" s="6">
        <f t="shared" si="10"/>
        <v>1.4377030121906323E-2</v>
      </c>
      <c r="G34" s="6">
        <f t="shared" si="11"/>
        <v>4.6102885550503535E-3</v>
      </c>
      <c r="H34" s="6">
        <f t="shared" si="12"/>
        <v>4.6744428047520485E-2</v>
      </c>
      <c r="I34" s="6">
        <f t="shared" si="13"/>
        <v>7.272327478752642E-3</v>
      </c>
      <c r="J34" s="6">
        <f t="shared" si="14"/>
        <v>3.3153071367343127E-3</v>
      </c>
      <c r="M34" s="5" t="s">
        <v>265</v>
      </c>
      <c r="N34" s="6">
        <f t="shared" si="15"/>
        <v>2.0362611330141866E-3</v>
      </c>
      <c r="O34" s="6">
        <f t="shared" si="16"/>
        <v>4.1975696820270213E-2</v>
      </c>
      <c r="P34" s="6">
        <f t="shared" si="17"/>
        <v>4.6946778855641726E-2</v>
      </c>
      <c r="Q34" s="6">
        <f t="shared" si="18"/>
        <v>8.5572860545892089E-3</v>
      </c>
      <c r="R34" s="6">
        <f t="shared" si="19"/>
        <v>2.9827791132480564E-3</v>
      </c>
      <c r="S34" s="6">
        <f t="shared" si="20"/>
        <v>8.2128673632189363E-3</v>
      </c>
      <c r="T34" s="6">
        <f t="shared" si="21"/>
        <v>7.2397107162802616E-3</v>
      </c>
      <c r="U34" s="6">
        <f t="shared" si="22"/>
        <v>1.0039230816127084E-2</v>
      </c>
      <c r="V34" s="6">
        <f t="shared" si="23"/>
        <v>0</v>
      </c>
      <c r="W34" s="6">
        <f t="shared" si="24"/>
        <v>9.9741495547709599E-2</v>
      </c>
      <c r="X34" s="6">
        <f t="shared" si="25"/>
        <v>0.12987037196870735</v>
      </c>
      <c r="Y34" s="6">
        <f t="shared" si="26"/>
        <v>0</v>
      </c>
    </row>
    <row r="35" spans="1:25" x14ac:dyDescent="0.2">
      <c r="A35" s="7" t="s">
        <v>266</v>
      </c>
      <c r="B35" s="8">
        <f>+B17/$B$18</f>
        <v>0.25403602970852568</v>
      </c>
      <c r="C35" s="8">
        <f t="shared" si="7"/>
        <v>0.28000650417500855</v>
      </c>
      <c r="D35" s="8">
        <f t="shared" si="8"/>
        <v>0.2315182625496478</v>
      </c>
      <c r="E35" s="8">
        <f t="shared" si="9"/>
        <v>0.25442698316522583</v>
      </c>
      <c r="F35" s="8">
        <f t="shared" si="10"/>
        <v>0.19692390468617926</v>
      </c>
      <c r="G35" s="8">
        <f t="shared" si="11"/>
        <v>0.10709930375306972</v>
      </c>
      <c r="H35" s="8">
        <f t="shared" si="12"/>
        <v>0.22580579491488811</v>
      </c>
      <c r="I35" s="8">
        <f t="shared" si="13"/>
        <v>0.17341494951045369</v>
      </c>
      <c r="J35" s="8">
        <f t="shared" si="14"/>
        <v>0.20855954206265459</v>
      </c>
      <c r="M35" s="7" t="s">
        <v>266</v>
      </c>
      <c r="N35" s="8">
        <f t="shared" si="15"/>
        <v>0.19247419593542667</v>
      </c>
      <c r="O35" s="8">
        <f t="shared" si="16"/>
        <v>0.19545961151179114</v>
      </c>
      <c r="P35" s="8">
        <f t="shared" si="17"/>
        <v>0.21026540241044678</v>
      </c>
      <c r="Q35" s="8">
        <f t="shared" si="18"/>
        <v>0.13721068618291607</v>
      </c>
      <c r="R35" s="8">
        <f t="shared" si="19"/>
        <v>5.4741050353218053E-3</v>
      </c>
      <c r="S35" s="8">
        <f t="shared" si="20"/>
        <v>0.2930805443790172</v>
      </c>
      <c r="T35" s="8">
        <f t="shared" si="21"/>
        <v>0.13517913384266386</v>
      </c>
      <c r="U35" s="8">
        <f t="shared" si="22"/>
        <v>0.13890990793974881</v>
      </c>
      <c r="V35" s="8">
        <f t="shared" si="23"/>
        <v>0.10717457759051718</v>
      </c>
      <c r="W35" s="8">
        <f t="shared" si="24"/>
        <v>0.2593117137455338</v>
      </c>
      <c r="X35" s="8">
        <f t="shared" si="25"/>
        <v>0.14617457907564496</v>
      </c>
      <c r="Y35" s="8">
        <f t="shared" si="26"/>
        <v>4.532617470077991E-2</v>
      </c>
    </row>
    <row r="36" spans="1:25" x14ac:dyDescent="0.2">
      <c r="A36" s="9" t="s">
        <v>3</v>
      </c>
      <c r="B36" s="8">
        <f>+B18/$B$18</f>
        <v>1</v>
      </c>
      <c r="C36" s="8">
        <f t="shared" si="7"/>
        <v>1</v>
      </c>
      <c r="D36" s="8">
        <f t="shared" si="8"/>
        <v>1</v>
      </c>
      <c r="E36" s="8">
        <f t="shared" si="9"/>
        <v>1</v>
      </c>
      <c r="F36" s="8">
        <f t="shared" si="10"/>
        <v>1</v>
      </c>
      <c r="G36" s="8">
        <f t="shared" si="11"/>
        <v>1</v>
      </c>
      <c r="H36" s="8">
        <f t="shared" si="12"/>
        <v>1</v>
      </c>
      <c r="I36" s="8">
        <f t="shared" si="13"/>
        <v>1</v>
      </c>
      <c r="J36" s="8">
        <f t="shared" si="14"/>
        <v>1</v>
      </c>
      <c r="M36" s="9" t="s">
        <v>3</v>
      </c>
      <c r="N36" s="8">
        <f t="shared" si="15"/>
        <v>1</v>
      </c>
      <c r="O36" s="8">
        <f t="shared" si="16"/>
        <v>1</v>
      </c>
      <c r="P36" s="8">
        <f t="shared" si="17"/>
        <v>1</v>
      </c>
      <c r="Q36" s="8">
        <f t="shared" si="18"/>
        <v>1</v>
      </c>
      <c r="R36" s="8">
        <f t="shared" si="19"/>
        <v>1</v>
      </c>
      <c r="S36" s="8">
        <f t="shared" si="20"/>
        <v>1</v>
      </c>
      <c r="T36" s="8">
        <f t="shared" si="21"/>
        <v>1</v>
      </c>
      <c r="U36" s="8">
        <f t="shared" si="22"/>
        <v>1</v>
      </c>
      <c r="V36" s="8">
        <f t="shared" si="23"/>
        <v>1</v>
      </c>
      <c r="W36" s="8">
        <f t="shared" si="24"/>
        <v>1</v>
      </c>
      <c r="X36" s="8">
        <f t="shared" si="25"/>
        <v>1</v>
      </c>
      <c r="Y36" s="8">
        <f t="shared" si="26"/>
        <v>1</v>
      </c>
    </row>
    <row r="38" spans="1:25" x14ac:dyDescent="0.2">
      <c r="A38" s="3"/>
    </row>
    <row r="39" spans="1:25" x14ac:dyDescent="0.2">
      <c r="A39" s="3"/>
    </row>
    <row r="40" spans="1:25" x14ac:dyDescent="0.2">
      <c r="A40" s="3"/>
    </row>
    <row r="41" spans="1:25" x14ac:dyDescent="0.2">
      <c r="A41" s="3"/>
    </row>
  </sheetData>
  <mergeCells count="6">
    <mergeCell ref="A22:J22"/>
    <mergeCell ref="A1:J1"/>
    <mergeCell ref="A2:J2"/>
    <mergeCell ref="M22:Y22"/>
    <mergeCell ref="M1:Y1"/>
    <mergeCell ref="M2:Y2"/>
  </mergeCells>
  <phoneticPr fontId="9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E5521-6EF2-45A7-BA65-C8DABD902AC1}">
  <dimension ref="A1:N36"/>
  <sheetViews>
    <sheetView workbookViewId="0">
      <selection sqref="A1:G1"/>
    </sheetView>
  </sheetViews>
  <sheetFormatPr baseColWidth="10" defaultRowHeight="12.75" x14ac:dyDescent="0.2"/>
  <cols>
    <col min="1" max="1" width="27.140625" style="1" bestFit="1" customWidth="1"/>
    <col min="2" max="7" width="11.42578125" style="3"/>
    <col min="8" max="8" width="11.42578125" style="1"/>
    <col min="9" max="9" width="27.140625" style="1" bestFit="1" customWidth="1"/>
    <col min="10" max="14" width="11.42578125" style="3"/>
    <col min="15" max="16384" width="11.42578125" style="1"/>
  </cols>
  <sheetData>
    <row r="1" spans="1:14" ht="15" x14ac:dyDescent="0.2">
      <c r="A1" s="11" t="s">
        <v>284</v>
      </c>
      <c r="B1" s="11"/>
      <c r="C1" s="11"/>
      <c r="D1" s="11"/>
      <c r="E1" s="11"/>
      <c r="F1" s="11"/>
      <c r="G1" s="11"/>
      <c r="H1" s="29"/>
      <c r="I1" s="23" t="s">
        <v>285</v>
      </c>
      <c r="J1" s="24"/>
      <c r="K1" s="24"/>
      <c r="L1" s="24"/>
      <c r="M1" s="24"/>
      <c r="N1" s="25"/>
    </row>
    <row r="2" spans="1:14" ht="15" x14ac:dyDescent="0.2">
      <c r="A2" s="12" t="s">
        <v>270</v>
      </c>
      <c r="B2" s="12"/>
      <c r="C2" s="12"/>
      <c r="D2" s="12"/>
      <c r="E2" s="12"/>
      <c r="F2" s="12"/>
      <c r="G2" s="12"/>
      <c r="H2" s="30"/>
      <c r="I2" s="26" t="s">
        <v>270</v>
      </c>
      <c r="J2" s="27"/>
      <c r="K2" s="27"/>
      <c r="L2" s="27"/>
      <c r="M2" s="27"/>
      <c r="N2" s="28"/>
    </row>
    <row r="3" spans="1:14" ht="38.25" x14ac:dyDescent="0.2">
      <c r="A3" s="4" t="s">
        <v>267</v>
      </c>
      <c r="B3" s="19" t="s">
        <v>222</v>
      </c>
      <c r="C3" s="19" t="s">
        <v>153</v>
      </c>
      <c r="D3" s="19" t="s">
        <v>194</v>
      </c>
      <c r="E3" s="19" t="s">
        <v>194</v>
      </c>
      <c r="F3" s="19" t="s">
        <v>153</v>
      </c>
      <c r="G3" s="19" t="s">
        <v>146</v>
      </c>
      <c r="I3" s="4" t="s">
        <v>267</v>
      </c>
      <c r="J3" s="19" t="s">
        <v>175</v>
      </c>
      <c r="K3" s="19" t="s">
        <v>207</v>
      </c>
      <c r="L3" s="19" t="s">
        <v>172</v>
      </c>
      <c r="M3" s="19" t="s">
        <v>286</v>
      </c>
      <c r="N3" s="19" t="s">
        <v>287</v>
      </c>
    </row>
    <row r="4" spans="1:14" x14ac:dyDescent="0.2">
      <c r="A4" s="22" t="s">
        <v>268</v>
      </c>
      <c r="B4" s="10" t="s">
        <v>167</v>
      </c>
      <c r="C4" s="10" t="s">
        <v>142</v>
      </c>
      <c r="D4" s="10" t="s">
        <v>196</v>
      </c>
      <c r="E4" s="10" t="s">
        <v>197</v>
      </c>
      <c r="F4" s="10" t="s">
        <v>154</v>
      </c>
      <c r="G4" s="10" t="s">
        <v>148</v>
      </c>
      <c r="I4" s="22" t="s">
        <v>268</v>
      </c>
      <c r="J4" s="10" t="s">
        <v>168</v>
      </c>
      <c r="K4" s="10" t="s">
        <v>231</v>
      </c>
      <c r="L4" s="10" t="s">
        <v>236</v>
      </c>
      <c r="M4" s="10" t="s">
        <v>177</v>
      </c>
      <c r="N4" s="10" t="s">
        <v>157</v>
      </c>
    </row>
    <row r="5" spans="1:14" x14ac:dyDescent="0.2">
      <c r="A5" s="14" t="s">
        <v>250</v>
      </c>
      <c r="B5" s="13">
        <v>2150389</v>
      </c>
      <c r="C5" s="13">
        <v>492513</v>
      </c>
      <c r="D5" s="13">
        <v>722072</v>
      </c>
      <c r="E5" s="13">
        <v>553974</v>
      </c>
      <c r="F5" s="13">
        <v>290047</v>
      </c>
      <c r="G5" s="13">
        <v>926334</v>
      </c>
      <c r="I5" s="14" t="s">
        <v>250</v>
      </c>
      <c r="J5" s="13">
        <v>2723824</v>
      </c>
      <c r="K5" s="13">
        <v>399830</v>
      </c>
      <c r="L5" s="13">
        <v>3710876.5</v>
      </c>
      <c r="M5" s="13">
        <v>3168013.5</v>
      </c>
      <c r="N5" s="13">
        <v>4272787.833333333</v>
      </c>
    </row>
    <row r="6" spans="1:14" x14ac:dyDescent="0.2">
      <c r="A6" s="14" t="s">
        <v>238</v>
      </c>
      <c r="B6" s="13">
        <v>170168</v>
      </c>
      <c r="C6" s="13">
        <v>0</v>
      </c>
      <c r="D6" s="13">
        <v>193903</v>
      </c>
      <c r="E6" s="13">
        <v>148763</v>
      </c>
      <c r="F6" s="13">
        <v>0</v>
      </c>
      <c r="G6" s="13">
        <v>465572</v>
      </c>
      <c r="I6" s="14" t="s">
        <v>238</v>
      </c>
      <c r="J6" s="13">
        <v>0</v>
      </c>
      <c r="K6" s="13">
        <v>4639</v>
      </c>
      <c r="L6" s="13">
        <v>328297</v>
      </c>
      <c r="M6" s="13">
        <v>179041.5</v>
      </c>
      <c r="N6" s="13">
        <v>69921.833333333328</v>
      </c>
    </row>
    <row r="7" spans="1:14" x14ac:dyDescent="0.2">
      <c r="A7" s="14" t="s">
        <v>239</v>
      </c>
      <c r="B7" s="13">
        <v>8999629</v>
      </c>
      <c r="C7" s="13">
        <v>131478</v>
      </c>
      <c r="D7" s="13">
        <v>751154</v>
      </c>
      <c r="E7" s="13">
        <v>576286</v>
      </c>
      <c r="F7" s="13">
        <v>554915</v>
      </c>
      <c r="G7" s="13">
        <v>66911</v>
      </c>
      <c r="I7" s="14" t="s">
        <v>239</v>
      </c>
      <c r="J7" s="13">
        <v>3411096</v>
      </c>
      <c r="K7" s="13">
        <v>277640</v>
      </c>
      <c r="L7" s="13">
        <v>9795602</v>
      </c>
      <c r="M7" s="13">
        <v>1830160</v>
      </c>
      <c r="N7" s="13">
        <v>4061459.6666666665</v>
      </c>
    </row>
    <row r="8" spans="1:14" x14ac:dyDescent="0.2">
      <c r="A8" s="14" t="s">
        <v>240</v>
      </c>
      <c r="B8" s="13">
        <v>4127772</v>
      </c>
      <c r="C8" s="13">
        <v>235564</v>
      </c>
      <c r="D8" s="13">
        <v>1419543</v>
      </c>
      <c r="E8" s="13">
        <v>1089075</v>
      </c>
      <c r="F8" s="13">
        <v>608821</v>
      </c>
      <c r="G8" s="13">
        <v>318537</v>
      </c>
      <c r="I8" s="14" t="s">
        <v>240</v>
      </c>
      <c r="J8" s="13">
        <v>8479607</v>
      </c>
      <c r="K8" s="13">
        <v>1102403</v>
      </c>
      <c r="L8" s="13">
        <v>4388711.5</v>
      </c>
      <c r="M8" s="13">
        <v>9163362.5</v>
      </c>
      <c r="N8" s="13">
        <v>2197799.6666666665</v>
      </c>
    </row>
    <row r="9" spans="1:14" x14ac:dyDescent="0.2">
      <c r="A9" s="14" t="s">
        <v>241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I9" s="14" t="s">
        <v>241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</row>
    <row r="10" spans="1:14" x14ac:dyDescent="0.2">
      <c r="A10" s="14" t="s">
        <v>242</v>
      </c>
      <c r="B10" s="13">
        <v>8550219</v>
      </c>
      <c r="C10" s="13">
        <v>2521329</v>
      </c>
      <c r="D10" s="13">
        <v>3689331</v>
      </c>
      <c r="E10" s="13">
        <v>2830458</v>
      </c>
      <c r="F10" s="13">
        <v>4239105</v>
      </c>
      <c r="G10" s="13">
        <v>1596474</v>
      </c>
      <c r="I10" s="14" t="s">
        <v>242</v>
      </c>
      <c r="J10" s="13">
        <v>5547136</v>
      </c>
      <c r="K10" s="13">
        <v>16026310</v>
      </c>
      <c r="L10" s="13">
        <v>13176749.5</v>
      </c>
      <c r="M10" s="13">
        <v>3911908</v>
      </c>
      <c r="N10" s="13">
        <v>6422452.333333333</v>
      </c>
    </row>
    <row r="11" spans="1:14" x14ac:dyDescent="0.2">
      <c r="A11" s="14" t="s">
        <v>243</v>
      </c>
      <c r="B11" s="13">
        <v>2058247</v>
      </c>
      <c r="C11" s="13">
        <v>0</v>
      </c>
      <c r="D11" s="13">
        <v>257222</v>
      </c>
      <c r="E11" s="13">
        <v>197341</v>
      </c>
      <c r="F11" s="13">
        <v>0</v>
      </c>
      <c r="G11" s="13">
        <v>199923</v>
      </c>
      <c r="I11" s="14" t="s">
        <v>243</v>
      </c>
      <c r="J11" s="13">
        <v>0</v>
      </c>
      <c r="K11" s="13">
        <v>46142</v>
      </c>
      <c r="L11" s="13">
        <v>2617256</v>
      </c>
      <c r="M11" s="13">
        <v>55335</v>
      </c>
      <c r="N11" s="13">
        <v>74524.333333333328</v>
      </c>
    </row>
    <row r="12" spans="1:14" x14ac:dyDescent="0.2">
      <c r="A12" s="14" t="s">
        <v>244</v>
      </c>
      <c r="B12" s="13">
        <v>0</v>
      </c>
      <c r="C12" s="13">
        <v>0</v>
      </c>
      <c r="D12" s="13">
        <v>34040</v>
      </c>
      <c r="E12" s="13">
        <v>26115</v>
      </c>
      <c r="F12" s="13">
        <v>8432437</v>
      </c>
      <c r="G12" s="13">
        <v>2239450</v>
      </c>
      <c r="I12" s="14" t="s">
        <v>244</v>
      </c>
      <c r="J12" s="13">
        <v>3404272</v>
      </c>
      <c r="K12" s="13">
        <v>0</v>
      </c>
      <c r="L12" s="13">
        <v>214789</v>
      </c>
      <c r="M12" s="13">
        <v>2573986</v>
      </c>
      <c r="N12" s="13">
        <v>3065574.8333333335</v>
      </c>
    </row>
    <row r="13" spans="1:14" x14ac:dyDescent="0.2">
      <c r="A13" s="15" t="s">
        <v>251</v>
      </c>
      <c r="B13" s="16">
        <f>SUM(B5:B12)</f>
        <v>26056424</v>
      </c>
      <c r="C13" s="16">
        <f t="shared" ref="C13:G13" si="0">SUM(C5:C12)</f>
        <v>3380884</v>
      </c>
      <c r="D13" s="16">
        <f t="shared" si="0"/>
        <v>7067265</v>
      </c>
      <c r="E13" s="16">
        <f t="shared" si="0"/>
        <v>5422012</v>
      </c>
      <c r="F13" s="16">
        <f t="shared" si="0"/>
        <v>14125325</v>
      </c>
      <c r="G13" s="16">
        <f t="shared" si="0"/>
        <v>5813201</v>
      </c>
      <c r="I13" s="15" t="s">
        <v>251</v>
      </c>
      <c r="J13" s="16">
        <f>SUM(J5:J12)</f>
        <v>23565935</v>
      </c>
      <c r="K13" s="16">
        <f t="shared" ref="K13:N13" si="1">SUM(K5:K12)</f>
        <v>17856964</v>
      </c>
      <c r="L13" s="16">
        <f t="shared" si="1"/>
        <v>34232281.5</v>
      </c>
      <c r="M13" s="16">
        <f t="shared" si="1"/>
        <v>20881806.5</v>
      </c>
      <c r="N13" s="16">
        <f t="shared" si="1"/>
        <v>20164520.499999996</v>
      </c>
    </row>
    <row r="14" spans="1:14" x14ac:dyDescent="0.2">
      <c r="A14" s="14" t="s">
        <v>245</v>
      </c>
      <c r="B14" s="13">
        <v>1566118</v>
      </c>
      <c r="C14" s="13">
        <v>226046</v>
      </c>
      <c r="D14" s="13">
        <v>254436</v>
      </c>
      <c r="E14" s="13">
        <v>195171</v>
      </c>
      <c r="F14" s="13">
        <v>528025</v>
      </c>
      <c r="G14" s="13">
        <v>795500</v>
      </c>
      <c r="I14" s="14" t="s">
        <v>245</v>
      </c>
      <c r="J14" s="13">
        <v>485445</v>
      </c>
      <c r="K14" s="13">
        <v>175970</v>
      </c>
      <c r="L14" s="13">
        <v>1782372.5</v>
      </c>
      <c r="M14" s="13">
        <v>948890</v>
      </c>
      <c r="N14" s="13">
        <v>1881855.6666666667</v>
      </c>
    </row>
    <row r="15" spans="1:14" x14ac:dyDescent="0.2">
      <c r="A15" s="14" t="s">
        <v>246</v>
      </c>
      <c r="B15" s="13">
        <v>785555</v>
      </c>
      <c r="C15" s="13">
        <v>77403</v>
      </c>
      <c r="D15" s="13">
        <v>37506</v>
      </c>
      <c r="E15" s="13">
        <v>28775</v>
      </c>
      <c r="F15" s="13">
        <v>125200</v>
      </c>
      <c r="G15" s="13">
        <v>0</v>
      </c>
      <c r="I15" s="14" t="s">
        <v>246</v>
      </c>
      <c r="J15" s="13">
        <v>1223201</v>
      </c>
      <c r="K15" s="13">
        <v>114172</v>
      </c>
      <c r="L15" s="13">
        <v>5839350.5</v>
      </c>
      <c r="M15" s="13">
        <v>1315933</v>
      </c>
      <c r="N15" s="13">
        <v>808196.83333333337</v>
      </c>
    </row>
    <row r="16" spans="1:14" x14ac:dyDescent="0.2">
      <c r="A16" s="14" t="s">
        <v>247</v>
      </c>
      <c r="B16" s="13">
        <v>1685269</v>
      </c>
      <c r="C16" s="13">
        <v>14774</v>
      </c>
      <c r="D16" s="13">
        <v>36946</v>
      </c>
      <c r="E16" s="13">
        <v>28345</v>
      </c>
      <c r="F16" s="13">
        <v>51615</v>
      </c>
      <c r="G16" s="13">
        <v>98191</v>
      </c>
      <c r="I16" s="14" t="s">
        <v>247</v>
      </c>
      <c r="J16" s="13">
        <v>226063</v>
      </c>
      <c r="K16" s="13">
        <v>29730</v>
      </c>
      <c r="L16" s="13">
        <v>1023692.5</v>
      </c>
      <c r="M16" s="13">
        <v>244390.5</v>
      </c>
      <c r="N16" s="13">
        <v>5240749.833333333</v>
      </c>
    </row>
    <row r="17" spans="1:14" x14ac:dyDescent="0.2">
      <c r="A17" s="15" t="s">
        <v>252</v>
      </c>
      <c r="B17" s="16">
        <f>SUM(B14:B16)</f>
        <v>4036942</v>
      </c>
      <c r="C17" s="16">
        <f t="shared" ref="C17:G17" si="2">SUM(C14:C16)</f>
        <v>318223</v>
      </c>
      <c r="D17" s="16">
        <f t="shared" si="2"/>
        <v>328888</v>
      </c>
      <c r="E17" s="16">
        <f t="shared" si="2"/>
        <v>252291</v>
      </c>
      <c r="F17" s="16">
        <f t="shared" si="2"/>
        <v>704840</v>
      </c>
      <c r="G17" s="16">
        <f t="shared" si="2"/>
        <v>893691</v>
      </c>
      <c r="I17" s="15" t="s">
        <v>252</v>
      </c>
      <c r="J17" s="16">
        <f>SUM(J14:J16)</f>
        <v>1934709</v>
      </c>
      <c r="K17" s="16">
        <f t="shared" ref="K17:N17" si="3">SUM(K14:K16)</f>
        <v>319872</v>
      </c>
      <c r="L17" s="16">
        <f t="shared" si="3"/>
        <v>8645415.5</v>
      </c>
      <c r="M17" s="16">
        <f t="shared" si="3"/>
        <v>2509213.5</v>
      </c>
      <c r="N17" s="16">
        <f t="shared" si="3"/>
        <v>7930802.333333333</v>
      </c>
    </row>
    <row r="18" spans="1:14" x14ac:dyDescent="0.2">
      <c r="A18" s="15" t="s">
        <v>3</v>
      </c>
      <c r="B18" s="16">
        <f>+B17+B13</f>
        <v>30093366</v>
      </c>
      <c r="C18" s="16">
        <f t="shared" ref="C18:G18" si="4">+C17+C13</f>
        <v>3699107</v>
      </c>
      <c r="D18" s="16">
        <f t="shared" si="4"/>
        <v>7396153</v>
      </c>
      <c r="E18" s="16">
        <f t="shared" si="4"/>
        <v>5674303</v>
      </c>
      <c r="F18" s="16">
        <f t="shared" si="4"/>
        <v>14830165</v>
      </c>
      <c r="G18" s="16">
        <f t="shared" si="4"/>
        <v>6706892</v>
      </c>
      <c r="I18" s="15" t="s">
        <v>3</v>
      </c>
      <c r="J18" s="16">
        <f>+J17+J13</f>
        <v>25500644</v>
      </c>
      <c r="K18" s="16">
        <f t="shared" ref="K18:N18" si="5">+K17+K13</f>
        <v>18176836</v>
      </c>
      <c r="L18" s="16">
        <f t="shared" si="5"/>
        <v>42877697</v>
      </c>
      <c r="M18" s="16">
        <f t="shared" si="5"/>
        <v>23391020</v>
      </c>
      <c r="N18" s="16">
        <f t="shared" si="5"/>
        <v>28095322.833333328</v>
      </c>
    </row>
    <row r="19" spans="1:14" x14ac:dyDescent="0.2">
      <c r="A19" s="14" t="s">
        <v>248</v>
      </c>
      <c r="B19" s="13">
        <v>13210</v>
      </c>
      <c r="C19" s="13">
        <v>991</v>
      </c>
      <c r="D19" s="13">
        <v>2245</v>
      </c>
      <c r="E19" s="13">
        <v>1722</v>
      </c>
      <c r="F19" s="13">
        <v>2536</v>
      </c>
      <c r="G19" s="13">
        <v>784</v>
      </c>
      <c r="I19" s="14" t="s">
        <v>248</v>
      </c>
      <c r="J19" s="13">
        <v>1532</v>
      </c>
      <c r="K19" s="13">
        <v>554</v>
      </c>
      <c r="L19" s="13">
        <v>66551</v>
      </c>
      <c r="M19" s="13">
        <v>3703</v>
      </c>
      <c r="N19" s="13">
        <v>10067</v>
      </c>
    </row>
    <row r="20" spans="1:14" x14ac:dyDescent="0.2">
      <c r="A20" s="14" t="s">
        <v>249</v>
      </c>
      <c r="B20" s="13">
        <v>6</v>
      </c>
      <c r="C20" s="13">
        <v>4</v>
      </c>
      <c r="D20" s="13">
        <v>3</v>
      </c>
      <c r="E20" s="13">
        <v>2</v>
      </c>
      <c r="F20" s="13">
        <v>3</v>
      </c>
      <c r="G20" s="13">
        <v>2</v>
      </c>
      <c r="I20" s="14" t="s">
        <v>249</v>
      </c>
      <c r="J20" s="13">
        <v>2</v>
      </c>
      <c r="K20" s="13">
        <v>10</v>
      </c>
      <c r="L20" s="13">
        <v>46</v>
      </c>
      <c r="M20" s="13">
        <v>99</v>
      </c>
      <c r="N20" s="13">
        <v>309</v>
      </c>
    </row>
    <row r="22" spans="1:14" x14ac:dyDescent="0.2">
      <c r="A22" s="18" t="s">
        <v>253</v>
      </c>
      <c r="B22" s="18"/>
      <c r="C22" s="18"/>
      <c r="D22" s="18"/>
      <c r="E22" s="18"/>
      <c r="F22" s="18"/>
      <c r="G22" s="18"/>
      <c r="H22" s="31"/>
      <c r="I22" s="18" t="s">
        <v>253</v>
      </c>
      <c r="J22" s="18"/>
      <c r="K22" s="18"/>
      <c r="L22" s="18"/>
      <c r="M22" s="18"/>
      <c r="N22" s="18"/>
    </row>
    <row r="23" spans="1:14" x14ac:dyDescent="0.2">
      <c r="A23" s="17" t="s">
        <v>254</v>
      </c>
      <c r="B23" s="6">
        <f>+B5/$B$18</f>
        <v>7.1457244098250758E-2</v>
      </c>
      <c r="C23" s="6">
        <f>+C5/$C$18</f>
        <v>0.13314375604706757</v>
      </c>
      <c r="D23" s="6">
        <f>+D5/$D$18</f>
        <v>9.7628050690676621E-2</v>
      </c>
      <c r="E23" s="6">
        <f>+E5/$E$18</f>
        <v>9.7628554555511046E-2</v>
      </c>
      <c r="F23" s="6">
        <f>+F5/$F$18</f>
        <v>1.955790781828793E-2</v>
      </c>
      <c r="G23" s="6">
        <f>+G5/$G$18</f>
        <v>0.1381167312668819</v>
      </c>
      <c r="I23" s="17" t="s">
        <v>254</v>
      </c>
      <c r="J23" s="6">
        <f>+J5/$J$18</f>
        <v>0.10681392987565333</v>
      </c>
      <c r="K23" s="6">
        <f>+K5/$K$18</f>
        <v>2.1996677529576656E-2</v>
      </c>
      <c r="L23" s="6">
        <f>+L5/$L$18</f>
        <v>8.6545611346616869E-2</v>
      </c>
      <c r="M23" s="6">
        <f>+M5/$M$18</f>
        <v>0.13543716776780149</v>
      </c>
      <c r="N23" s="6">
        <f>+N5/$N$18</f>
        <v>0.15208182011932392</v>
      </c>
    </row>
    <row r="24" spans="1:14" x14ac:dyDescent="0.2">
      <c r="A24" s="5" t="s">
        <v>255</v>
      </c>
      <c r="B24" s="6">
        <f t="shared" ref="B24:B36" si="6">+B6/$B$18</f>
        <v>5.6546682082688924E-3</v>
      </c>
      <c r="C24" s="6">
        <f t="shared" ref="C24:C36" si="7">+C6/$C$18</f>
        <v>0</v>
      </c>
      <c r="D24" s="6">
        <f t="shared" ref="D24:D36" si="8">+D6/$D$18</f>
        <v>2.6216737268685491E-2</v>
      </c>
      <c r="E24" s="6">
        <f t="shared" ref="E24:E36" si="9">+E6/$E$18</f>
        <v>2.6216964444796126E-2</v>
      </c>
      <c r="F24" s="6">
        <f t="shared" ref="F24:F36" si="10">+F6/$F$18</f>
        <v>0</v>
      </c>
      <c r="G24" s="6">
        <f t="shared" ref="G24:G36" si="11">+G6/$G$18</f>
        <v>6.9416951995052253E-2</v>
      </c>
      <c r="I24" s="5" t="s">
        <v>255</v>
      </c>
      <c r="J24" s="6">
        <f t="shared" ref="J24:J36" si="12">+J6/$J$18</f>
        <v>0</v>
      </c>
      <c r="K24" s="6">
        <f t="shared" ref="K24:K36" si="13">+K6/$K$18</f>
        <v>2.5521493399621362E-4</v>
      </c>
      <c r="L24" s="6">
        <f t="shared" ref="L24:L36" si="14">+L6/$L$18</f>
        <v>7.6565912576881173E-3</v>
      </c>
      <c r="M24" s="6">
        <f t="shared" ref="M24:M36" si="15">+M6/$M$18</f>
        <v>7.6542835669415011E-3</v>
      </c>
      <c r="N24" s="6">
        <f t="shared" ref="N24:N36" si="16">+N6/$N$18</f>
        <v>2.4887357140589779E-3</v>
      </c>
    </row>
    <row r="25" spans="1:14" x14ac:dyDescent="0.2">
      <c r="A25" s="5" t="s">
        <v>256</v>
      </c>
      <c r="B25" s="6">
        <f t="shared" si="6"/>
        <v>0.29905690842293947</v>
      </c>
      <c r="C25" s="6">
        <f t="shared" si="7"/>
        <v>3.5543172987426423E-2</v>
      </c>
      <c r="D25" s="6">
        <f t="shared" si="8"/>
        <v>0.10156009482226774</v>
      </c>
      <c r="E25" s="6">
        <f t="shared" si="9"/>
        <v>0.10156066745113894</v>
      </c>
      <c r="F25" s="6">
        <f t="shared" si="10"/>
        <v>3.7417992314987727E-2</v>
      </c>
      <c r="G25" s="6">
        <f t="shared" si="11"/>
        <v>9.9764540714238435E-3</v>
      </c>
      <c r="I25" s="5" t="s">
        <v>256</v>
      </c>
      <c r="J25" s="6">
        <f t="shared" si="12"/>
        <v>0.13376509236394188</v>
      </c>
      <c r="K25" s="6">
        <f t="shared" si="13"/>
        <v>1.5274385487111177E-2</v>
      </c>
      <c r="L25" s="6">
        <f t="shared" si="14"/>
        <v>0.22845448065925741</v>
      </c>
      <c r="M25" s="6">
        <f t="shared" si="15"/>
        <v>7.8241992012319253E-2</v>
      </c>
      <c r="N25" s="6">
        <f t="shared" si="16"/>
        <v>0.14455999280592002</v>
      </c>
    </row>
    <row r="26" spans="1:14" x14ac:dyDescent="0.2">
      <c r="A26" s="5" t="s">
        <v>257</v>
      </c>
      <c r="B26" s="6">
        <f t="shared" si="6"/>
        <v>0.13716551348891978</v>
      </c>
      <c r="C26" s="6">
        <f t="shared" si="7"/>
        <v>6.3681315517501932E-2</v>
      </c>
      <c r="D26" s="6">
        <f t="shared" si="8"/>
        <v>0.19192991275329216</v>
      </c>
      <c r="E26" s="6">
        <f t="shared" si="9"/>
        <v>0.19193106184142791</v>
      </c>
      <c r="F26" s="6">
        <f t="shared" si="10"/>
        <v>4.1052881070439876E-2</v>
      </c>
      <c r="G26" s="6">
        <f t="shared" si="11"/>
        <v>4.7493980818537111E-2</v>
      </c>
      <c r="I26" s="5" t="s">
        <v>257</v>
      </c>
      <c r="J26" s="6">
        <f t="shared" si="12"/>
        <v>0.33252520995156043</v>
      </c>
      <c r="K26" s="6">
        <f t="shared" si="13"/>
        <v>6.0648783979786139E-2</v>
      </c>
      <c r="L26" s="6">
        <f t="shared" si="14"/>
        <v>0.10235417960997299</v>
      </c>
      <c r="M26" s="6">
        <f t="shared" si="15"/>
        <v>0.39174702514041715</v>
      </c>
      <c r="N26" s="6">
        <f t="shared" si="16"/>
        <v>7.8226531857434861E-2</v>
      </c>
    </row>
    <row r="27" spans="1:14" x14ac:dyDescent="0.2">
      <c r="A27" s="5" t="s">
        <v>258</v>
      </c>
      <c r="B27" s="6">
        <f t="shared" si="6"/>
        <v>0</v>
      </c>
      <c r="C27" s="6">
        <f t="shared" si="7"/>
        <v>0</v>
      </c>
      <c r="D27" s="6">
        <f t="shared" si="8"/>
        <v>0</v>
      </c>
      <c r="E27" s="6">
        <f t="shared" si="9"/>
        <v>0</v>
      </c>
      <c r="F27" s="6">
        <f t="shared" si="10"/>
        <v>0</v>
      </c>
      <c r="G27" s="6">
        <f t="shared" si="11"/>
        <v>0</v>
      </c>
      <c r="I27" s="5" t="s">
        <v>258</v>
      </c>
      <c r="J27" s="6">
        <f t="shared" si="12"/>
        <v>0</v>
      </c>
      <c r="K27" s="6">
        <f t="shared" si="13"/>
        <v>0</v>
      </c>
      <c r="L27" s="6">
        <f t="shared" si="14"/>
        <v>0</v>
      </c>
      <c r="M27" s="6">
        <f t="shared" si="15"/>
        <v>0</v>
      </c>
      <c r="N27" s="6">
        <f t="shared" si="16"/>
        <v>0</v>
      </c>
    </row>
    <row r="28" spans="1:14" x14ac:dyDescent="0.2">
      <c r="A28" s="5" t="s">
        <v>259</v>
      </c>
      <c r="B28" s="6">
        <f t="shared" si="6"/>
        <v>0.28412305223682854</v>
      </c>
      <c r="C28" s="6">
        <f t="shared" si="7"/>
        <v>0.68160477650416706</v>
      </c>
      <c r="D28" s="6">
        <f t="shared" si="8"/>
        <v>0.49881756096716767</v>
      </c>
      <c r="E28" s="6">
        <f t="shared" si="9"/>
        <v>0.49882038375462151</v>
      </c>
      <c r="F28" s="6">
        <f t="shared" si="10"/>
        <v>0.28584341441919225</v>
      </c>
      <c r="G28" s="6">
        <f t="shared" si="11"/>
        <v>0.2380348453501264</v>
      </c>
      <c r="I28" s="5" t="s">
        <v>259</v>
      </c>
      <c r="J28" s="6">
        <f t="shared" si="12"/>
        <v>0.21752925141812104</v>
      </c>
      <c r="K28" s="6">
        <f t="shared" si="13"/>
        <v>0.88168865032396182</v>
      </c>
      <c r="L28" s="6">
        <f t="shared" si="14"/>
        <v>0.30731010343209431</v>
      </c>
      <c r="M28" s="6">
        <f t="shared" si="15"/>
        <v>0.16723973559083785</v>
      </c>
      <c r="N28" s="6">
        <f t="shared" si="16"/>
        <v>0.22859507155096642</v>
      </c>
    </row>
    <row r="29" spans="1:14" x14ac:dyDescent="0.2">
      <c r="A29" s="5" t="s">
        <v>260</v>
      </c>
      <c r="B29" s="6">
        <f t="shared" si="6"/>
        <v>6.839537325269629E-2</v>
      </c>
      <c r="C29" s="6">
        <f t="shared" si="7"/>
        <v>0</v>
      </c>
      <c r="D29" s="6">
        <f t="shared" si="8"/>
        <v>3.4777809490961042E-2</v>
      </c>
      <c r="E29" s="6">
        <f t="shared" si="9"/>
        <v>3.4778015907856875E-2</v>
      </c>
      <c r="F29" s="6">
        <f t="shared" si="10"/>
        <v>0</v>
      </c>
      <c r="G29" s="6">
        <f t="shared" si="11"/>
        <v>2.9808590924082272E-2</v>
      </c>
      <c r="I29" s="5" t="s">
        <v>260</v>
      </c>
      <c r="J29" s="6">
        <f t="shared" si="12"/>
        <v>0</v>
      </c>
      <c r="K29" s="6">
        <f t="shared" si="13"/>
        <v>2.5385056013048695E-3</v>
      </c>
      <c r="L29" s="6">
        <f t="shared" si="14"/>
        <v>6.1040032070752308E-2</v>
      </c>
      <c r="M29" s="6">
        <f t="shared" si="15"/>
        <v>2.365651433755347E-3</v>
      </c>
      <c r="N29" s="6">
        <f t="shared" si="16"/>
        <v>2.6525530165795036E-3</v>
      </c>
    </row>
    <row r="30" spans="1:14" x14ac:dyDescent="0.2">
      <c r="A30" s="5" t="s">
        <v>261</v>
      </c>
      <c r="B30" s="6">
        <f t="shared" si="6"/>
        <v>0</v>
      </c>
      <c r="C30" s="6">
        <f t="shared" si="7"/>
        <v>0</v>
      </c>
      <c r="D30" s="6">
        <f t="shared" si="8"/>
        <v>4.6023926222186051E-3</v>
      </c>
      <c r="E30" s="6">
        <f t="shared" si="9"/>
        <v>4.6023273695465329E-3</v>
      </c>
      <c r="F30" s="6">
        <f t="shared" si="10"/>
        <v>0.56860034935551962</v>
      </c>
      <c r="G30" s="6">
        <f t="shared" si="11"/>
        <v>0.33390279730164135</v>
      </c>
      <c r="I30" s="5" t="s">
        <v>261</v>
      </c>
      <c r="J30" s="6">
        <f t="shared" si="12"/>
        <v>0.13349749127904378</v>
      </c>
      <c r="K30" s="6">
        <f t="shared" si="13"/>
        <v>0</v>
      </c>
      <c r="L30" s="6">
        <f t="shared" si="14"/>
        <v>5.0093408701498126E-3</v>
      </c>
      <c r="M30" s="6">
        <f t="shared" si="15"/>
        <v>0.11004163136109499</v>
      </c>
      <c r="N30" s="6">
        <f t="shared" si="16"/>
        <v>0.10911335141151048</v>
      </c>
    </row>
    <row r="31" spans="1:14" x14ac:dyDescent="0.2">
      <c r="A31" s="7" t="s">
        <v>262</v>
      </c>
      <c r="B31" s="8">
        <f t="shared" si="6"/>
        <v>0.86585275970790376</v>
      </c>
      <c r="C31" s="8">
        <f t="shared" si="7"/>
        <v>0.91397302105616296</v>
      </c>
      <c r="D31" s="8">
        <f t="shared" si="8"/>
        <v>0.95553255861526931</v>
      </c>
      <c r="E31" s="8">
        <f t="shared" si="9"/>
        <v>0.95553797532489892</v>
      </c>
      <c r="F31" s="8">
        <f t="shared" si="10"/>
        <v>0.95247254497842737</v>
      </c>
      <c r="G31" s="8">
        <f t="shared" si="11"/>
        <v>0.86675035172774517</v>
      </c>
      <c r="I31" s="7" t="s">
        <v>262</v>
      </c>
      <c r="J31" s="8">
        <f t="shared" si="12"/>
        <v>0.92413097488832052</v>
      </c>
      <c r="K31" s="8">
        <f t="shared" si="13"/>
        <v>0.98240221785573678</v>
      </c>
      <c r="L31" s="8">
        <f t="shared" si="14"/>
        <v>0.79837033924653178</v>
      </c>
      <c r="M31" s="8">
        <f t="shared" si="15"/>
        <v>0.89272748687316761</v>
      </c>
      <c r="N31" s="8">
        <f t="shared" si="16"/>
        <v>0.71771805647579412</v>
      </c>
    </row>
    <row r="32" spans="1:14" x14ac:dyDescent="0.2">
      <c r="A32" s="5" t="s">
        <v>263</v>
      </c>
      <c r="B32" s="6">
        <f t="shared" si="6"/>
        <v>5.2041968319529293E-2</v>
      </c>
      <c r="C32" s="6">
        <f t="shared" si="7"/>
        <v>6.1108262075144082E-2</v>
      </c>
      <c r="D32" s="6">
        <f t="shared" si="8"/>
        <v>3.4401127180576176E-2</v>
      </c>
      <c r="E32" s="6">
        <f t="shared" si="9"/>
        <v>3.4395590083927487E-2</v>
      </c>
      <c r="F32" s="6">
        <f t="shared" si="10"/>
        <v>3.5604796035647611E-2</v>
      </c>
      <c r="G32" s="6">
        <f t="shared" si="11"/>
        <v>0.11860933499451012</v>
      </c>
      <c r="I32" s="5" t="s">
        <v>263</v>
      </c>
      <c r="J32" s="6">
        <f t="shared" si="12"/>
        <v>1.9036578056616921E-2</v>
      </c>
      <c r="K32" s="6">
        <f t="shared" si="13"/>
        <v>9.6810027883840726E-3</v>
      </c>
      <c r="L32" s="6">
        <f t="shared" si="14"/>
        <v>4.15687554301249E-2</v>
      </c>
      <c r="M32" s="6">
        <f t="shared" si="15"/>
        <v>4.05664224988906E-2</v>
      </c>
      <c r="N32" s="6">
        <f t="shared" si="16"/>
        <v>6.698110136801716E-2</v>
      </c>
    </row>
    <row r="33" spans="1:14" x14ac:dyDescent="0.2">
      <c r="A33" s="5" t="s">
        <v>264</v>
      </c>
      <c r="B33" s="6">
        <f t="shared" si="6"/>
        <v>2.6103926028082071E-2</v>
      </c>
      <c r="C33" s="6">
        <f t="shared" si="7"/>
        <v>2.0924779953648272E-2</v>
      </c>
      <c r="D33" s="6">
        <f t="shared" si="8"/>
        <v>5.0710146207089014E-3</v>
      </c>
      <c r="E33" s="6">
        <f t="shared" si="9"/>
        <v>5.0711074117825569E-3</v>
      </c>
      <c r="F33" s="6">
        <f t="shared" si="10"/>
        <v>8.4422526654288742E-3</v>
      </c>
      <c r="G33" s="6">
        <f t="shared" si="11"/>
        <v>0</v>
      </c>
      <c r="I33" s="5" t="s">
        <v>264</v>
      </c>
      <c r="J33" s="6">
        <f t="shared" si="12"/>
        <v>4.7967455253286939E-2</v>
      </c>
      <c r="K33" s="6">
        <f t="shared" si="13"/>
        <v>6.2811811692640015E-3</v>
      </c>
      <c r="L33" s="6">
        <f t="shared" si="14"/>
        <v>0.13618619722043374</v>
      </c>
      <c r="M33" s="6">
        <f t="shared" si="15"/>
        <v>5.6258042616354483E-2</v>
      </c>
      <c r="N33" s="6">
        <f t="shared" si="16"/>
        <v>2.8766241204192848E-2</v>
      </c>
    </row>
    <row r="34" spans="1:14" x14ac:dyDescent="0.2">
      <c r="A34" s="5" t="s">
        <v>265</v>
      </c>
      <c r="B34" s="6">
        <f t="shared" si="6"/>
        <v>5.6001345944484908E-2</v>
      </c>
      <c r="C34" s="6">
        <f t="shared" si="7"/>
        <v>3.9939369150446312E-3</v>
      </c>
      <c r="D34" s="6">
        <f t="shared" si="8"/>
        <v>4.9952995834456103E-3</v>
      </c>
      <c r="E34" s="6">
        <f t="shared" si="9"/>
        <v>4.9953271793910193E-3</v>
      </c>
      <c r="F34" s="6">
        <f t="shared" si="10"/>
        <v>3.4804063204960968E-3</v>
      </c>
      <c r="G34" s="6">
        <f t="shared" si="11"/>
        <v>1.4640313277744744E-2</v>
      </c>
      <c r="I34" s="5" t="s">
        <v>265</v>
      </c>
      <c r="J34" s="6">
        <f t="shared" si="12"/>
        <v>8.8649918017756728E-3</v>
      </c>
      <c r="K34" s="6">
        <f t="shared" si="13"/>
        <v>1.6355981866150962E-3</v>
      </c>
      <c r="L34" s="6">
        <f t="shared" si="14"/>
        <v>2.387470810290954E-2</v>
      </c>
      <c r="M34" s="6">
        <f t="shared" si="15"/>
        <v>1.0448048011587352E-2</v>
      </c>
      <c r="N34" s="6">
        <f t="shared" si="16"/>
        <v>0.18653460095199598</v>
      </c>
    </row>
    <row r="35" spans="1:14" x14ac:dyDescent="0.2">
      <c r="A35" s="7" t="s">
        <v>266</v>
      </c>
      <c r="B35" s="8">
        <f t="shared" si="6"/>
        <v>0.13414724029209626</v>
      </c>
      <c r="C35" s="8">
        <f t="shared" si="7"/>
        <v>8.6026978943836985E-2</v>
      </c>
      <c r="D35" s="8">
        <f t="shared" si="8"/>
        <v>4.4467441384730681E-2</v>
      </c>
      <c r="E35" s="8">
        <f t="shared" si="9"/>
        <v>4.4462024675101068E-2</v>
      </c>
      <c r="F35" s="8">
        <f t="shared" si="10"/>
        <v>4.7527455021572587E-2</v>
      </c>
      <c r="G35" s="8">
        <f t="shared" si="11"/>
        <v>0.13324964827225486</v>
      </c>
      <c r="I35" s="7" t="s">
        <v>266</v>
      </c>
      <c r="J35" s="8">
        <f t="shared" si="12"/>
        <v>7.5869025111679533E-2</v>
      </c>
      <c r="K35" s="8">
        <f t="shared" si="13"/>
        <v>1.759778214426317E-2</v>
      </c>
      <c r="L35" s="8">
        <f t="shared" si="14"/>
        <v>0.20162966075346817</v>
      </c>
      <c r="M35" s="8">
        <f t="shared" si="15"/>
        <v>0.10727251312683243</v>
      </c>
      <c r="N35" s="8">
        <f t="shared" si="16"/>
        <v>0.28228194352420599</v>
      </c>
    </row>
    <row r="36" spans="1:14" x14ac:dyDescent="0.2">
      <c r="A36" s="9" t="s">
        <v>3</v>
      </c>
      <c r="B36" s="8">
        <f t="shared" si="6"/>
        <v>1</v>
      </c>
      <c r="C36" s="8">
        <f t="shared" si="7"/>
        <v>1</v>
      </c>
      <c r="D36" s="8">
        <f t="shared" si="8"/>
        <v>1</v>
      </c>
      <c r="E36" s="8">
        <f t="shared" si="9"/>
        <v>1</v>
      </c>
      <c r="F36" s="8">
        <f t="shared" si="10"/>
        <v>1</v>
      </c>
      <c r="G36" s="8">
        <f t="shared" si="11"/>
        <v>1</v>
      </c>
      <c r="I36" s="9" t="s">
        <v>3</v>
      </c>
      <c r="J36" s="8">
        <f t="shared" si="12"/>
        <v>1</v>
      </c>
      <c r="K36" s="8">
        <f t="shared" si="13"/>
        <v>1</v>
      </c>
      <c r="L36" s="8">
        <f t="shared" si="14"/>
        <v>1</v>
      </c>
      <c r="M36" s="8">
        <f t="shared" si="15"/>
        <v>1</v>
      </c>
      <c r="N36" s="8">
        <f t="shared" si="16"/>
        <v>1</v>
      </c>
    </row>
  </sheetData>
  <mergeCells count="6">
    <mergeCell ref="A22:G22"/>
    <mergeCell ref="I22:N22"/>
    <mergeCell ref="A1:G1"/>
    <mergeCell ref="A2:G2"/>
    <mergeCell ref="I1:N1"/>
    <mergeCell ref="I2:N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AC4E2-2768-405D-9274-CE93949E1344}">
  <dimension ref="A1:F36"/>
  <sheetViews>
    <sheetView workbookViewId="0">
      <selection sqref="A1:F1"/>
    </sheetView>
  </sheetViews>
  <sheetFormatPr baseColWidth="10" defaultRowHeight="12.75" x14ac:dyDescent="0.2"/>
  <cols>
    <col min="1" max="1" width="25.85546875" bestFit="1" customWidth="1"/>
    <col min="2" max="5" width="11.42578125" style="3"/>
  </cols>
  <sheetData>
    <row r="1" spans="1:6" ht="15" x14ac:dyDescent="0.2">
      <c r="A1" s="11" t="s">
        <v>289</v>
      </c>
      <c r="B1" s="11"/>
      <c r="C1" s="11"/>
      <c r="D1" s="11"/>
      <c r="E1" s="11"/>
      <c r="F1" s="11"/>
    </row>
    <row r="2" spans="1:6" ht="15" x14ac:dyDescent="0.2">
      <c r="A2" s="12" t="s">
        <v>270</v>
      </c>
      <c r="B2" s="12"/>
      <c r="C2" s="12"/>
      <c r="D2" s="12"/>
      <c r="E2" s="12"/>
      <c r="F2" s="12"/>
    </row>
    <row r="3" spans="1:6" x14ac:dyDescent="0.2">
      <c r="A3" s="4" t="s">
        <v>267</v>
      </c>
      <c r="B3" s="4" t="s">
        <v>110</v>
      </c>
      <c r="C3" s="4" t="s">
        <v>110</v>
      </c>
      <c r="D3" s="4" t="s">
        <v>110</v>
      </c>
      <c r="E3" s="4" t="s">
        <v>110</v>
      </c>
      <c r="F3" s="4" t="s">
        <v>143</v>
      </c>
    </row>
    <row r="4" spans="1:6" x14ac:dyDescent="0.2">
      <c r="A4" s="22" t="s">
        <v>268</v>
      </c>
      <c r="B4" s="32" t="s">
        <v>98</v>
      </c>
      <c r="C4" s="32" t="s">
        <v>113</v>
      </c>
      <c r="D4" s="32" t="s">
        <v>114</v>
      </c>
      <c r="E4" s="32" t="s">
        <v>115</v>
      </c>
      <c r="F4" s="32" t="s">
        <v>46</v>
      </c>
    </row>
    <row r="5" spans="1:6" x14ac:dyDescent="0.2">
      <c r="A5" s="33" t="s">
        <v>250</v>
      </c>
      <c r="B5" s="13">
        <v>1029672</v>
      </c>
      <c r="C5" s="13">
        <v>1029166</v>
      </c>
      <c r="D5" s="13">
        <v>1029760</v>
      </c>
      <c r="E5" s="13">
        <v>1029904</v>
      </c>
      <c r="F5" s="13">
        <v>870162</v>
      </c>
    </row>
    <row r="6" spans="1:6" x14ac:dyDescent="0.2">
      <c r="A6" s="33" t="s">
        <v>238</v>
      </c>
      <c r="B6" s="13">
        <v>47876</v>
      </c>
      <c r="C6" s="13">
        <v>47852</v>
      </c>
      <c r="D6" s="13">
        <v>47880</v>
      </c>
      <c r="E6" s="13">
        <v>47886</v>
      </c>
      <c r="F6" s="13">
        <v>81261</v>
      </c>
    </row>
    <row r="7" spans="1:6" x14ac:dyDescent="0.2">
      <c r="A7" s="33" t="s">
        <v>239</v>
      </c>
      <c r="B7" s="13">
        <v>199792</v>
      </c>
      <c r="C7" s="13">
        <v>199792</v>
      </c>
      <c r="D7" s="13">
        <v>199908</v>
      </c>
      <c r="E7" s="13">
        <v>199936</v>
      </c>
      <c r="F7" s="13">
        <v>0</v>
      </c>
    </row>
    <row r="8" spans="1:6" x14ac:dyDescent="0.2">
      <c r="A8" s="33" t="s">
        <v>240</v>
      </c>
      <c r="B8" s="13">
        <v>1088320</v>
      </c>
      <c r="C8" s="13">
        <v>1087785</v>
      </c>
      <c r="D8" s="13">
        <v>1088413</v>
      </c>
      <c r="E8" s="13">
        <v>1088565</v>
      </c>
      <c r="F8" s="13">
        <v>3145</v>
      </c>
    </row>
    <row r="9" spans="1:6" x14ac:dyDescent="0.2">
      <c r="A9" s="33" t="s">
        <v>241</v>
      </c>
      <c r="B9" s="13">
        <v>72262</v>
      </c>
      <c r="C9" s="13">
        <v>72226</v>
      </c>
      <c r="D9" s="13">
        <v>72268</v>
      </c>
      <c r="E9" s="13">
        <v>72278</v>
      </c>
      <c r="F9" s="13">
        <v>0</v>
      </c>
    </row>
    <row r="10" spans="1:6" x14ac:dyDescent="0.2">
      <c r="A10" s="33" t="s">
        <v>242</v>
      </c>
      <c r="B10" s="13">
        <v>829497</v>
      </c>
      <c r="C10" s="13">
        <v>1381570</v>
      </c>
      <c r="D10" s="13">
        <v>2075114</v>
      </c>
      <c r="E10" s="13">
        <v>622275</v>
      </c>
      <c r="F10" s="13">
        <v>80353</v>
      </c>
    </row>
    <row r="11" spans="1:6" x14ac:dyDescent="0.2">
      <c r="A11" s="33" t="s">
        <v>243</v>
      </c>
      <c r="B11" s="13">
        <v>37527</v>
      </c>
      <c r="C11" s="13">
        <v>37509</v>
      </c>
      <c r="D11" s="13">
        <v>37530</v>
      </c>
      <c r="E11" s="13">
        <v>37535</v>
      </c>
      <c r="F11" s="13">
        <v>80606</v>
      </c>
    </row>
    <row r="12" spans="1:6" x14ac:dyDescent="0.2">
      <c r="A12" s="33" t="s">
        <v>244</v>
      </c>
      <c r="B12" s="13">
        <v>640797</v>
      </c>
      <c r="C12" s="13">
        <v>640482</v>
      </c>
      <c r="D12" s="13">
        <v>640852</v>
      </c>
      <c r="E12" s="13">
        <v>640941</v>
      </c>
      <c r="F12" s="13">
        <v>0</v>
      </c>
    </row>
    <row r="13" spans="1:6" x14ac:dyDescent="0.2">
      <c r="A13" s="9" t="s">
        <v>251</v>
      </c>
      <c r="B13" s="16">
        <f>SUM(B5:B12)</f>
        <v>3945743</v>
      </c>
      <c r="C13" s="16">
        <f t="shared" ref="C13:E13" si="0">SUM(C5:C12)</f>
        <v>4496382</v>
      </c>
      <c r="D13" s="16">
        <f t="shared" si="0"/>
        <v>5191725</v>
      </c>
      <c r="E13" s="16">
        <f t="shared" si="0"/>
        <v>3739320</v>
      </c>
      <c r="F13" s="16">
        <f>SUM(F5:F12)</f>
        <v>1115527</v>
      </c>
    </row>
    <row r="14" spans="1:6" x14ac:dyDescent="0.2">
      <c r="A14" s="33" t="s">
        <v>245</v>
      </c>
      <c r="B14" s="13">
        <v>251572</v>
      </c>
      <c r="C14" s="13">
        <v>251448</v>
      </c>
      <c r="D14" s="13">
        <v>251593</v>
      </c>
      <c r="E14" s="13">
        <v>251628</v>
      </c>
      <c r="F14" s="13">
        <v>798408</v>
      </c>
    </row>
    <row r="15" spans="1:6" x14ac:dyDescent="0.2">
      <c r="A15" s="33" t="s">
        <v>246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</row>
    <row r="16" spans="1:6" x14ac:dyDescent="0.2">
      <c r="A16" s="33" t="s">
        <v>247</v>
      </c>
      <c r="B16" s="13">
        <v>67138</v>
      </c>
      <c r="C16" s="13">
        <v>67105</v>
      </c>
      <c r="D16" s="13">
        <v>67143</v>
      </c>
      <c r="E16" s="13">
        <v>67153</v>
      </c>
      <c r="F16" s="13">
        <v>10550</v>
      </c>
    </row>
    <row r="17" spans="1:6" x14ac:dyDescent="0.2">
      <c r="A17" s="9" t="s">
        <v>252</v>
      </c>
      <c r="B17" s="16">
        <f>SUM(B14:B16)</f>
        <v>318710</v>
      </c>
      <c r="C17" s="16">
        <f t="shared" ref="C17:E17" si="1">SUM(C14:C16)</f>
        <v>318553</v>
      </c>
      <c r="D17" s="16">
        <f t="shared" si="1"/>
        <v>318736</v>
      </c>
      <c r="E17" s="16">
        <f t="shared" si="1"/>
        <v>318781</v>
      </c>
      <c r="F17" s="16">
        <f>SUM(F14:F16)</f>
        <v>808958</v>
      </c>
    </row>
    <row r="18" spans="1:6" x14ac:dyDescent="0.2">
      <c r="A18" s="9" t="s">
        <v>3</v>
      </c>
      <c r="B18" s="16">
        <f>+B17+B13</f>
        <v>4264453</v>
      </c>
      <c r="C18" s="16">
        <f t="shared" ref="C18:E18" si="2">+C17+C13</f>
        <v>4814935</v>
      </c>
      <c r="D18" s="16">
        <f t="shared" si="2"/>
        <v>5510461</v>
      </c>
      <c r="E18" s="16">
        <f t="shared" si="2"/>
        <v>4058101</v>
      </c>
      <c r="F18" s="16">
        <f>+F17+F13</f>
        <v>1924485</v>
      </c>
    </row>
    <row r="19" spans="1:6" x14ac:dyDescent="0.2">
      <c r="A19" s="33" t="s">
        <v>248</v>
      </c>
      <c r="B19" s="13">
        <v>3162</v>
      </c>
      <c r="C19" s="13">
        <v>250</v>
      </c>
      <c r="D19" s="13">
        <v>269</v>
      </c>
      <c r="E19" s="13">
        <v>1228</v>
      </c>
      <c r="F19" s="13">
        <v>39</v>
      </c>
    </row>
    <row r="20" spans="1:6" x14ac:dyDescent="0.2">
      <c r="A20" s="33" t="s">
        <v>249</v>
      </c>
      <c r="B20" s="13">
        <v>17</v>
      </c>
      <c r="C20" s="13">
        <v>4</v>
      </c>
      <c r="D20" s="13">
        <v>1</v>
      </c>
      <c r="E20" s="13">
        <v>4</v>
      </c>
      <c r="F20" s="13">
        <v>1</v>
      </c>
    </row>
    <row r="22" spans="1:6" x14ac:dyDescent="0.2">
      <c r="A22" s="18" t="s">
        <v>288</v>
      </c>
      <c r="B22" s="18"/>
      <c r="C22" s="18"/>
      <c r="D22" s="18"/>
      <c r="E22" s="18"/>
      <c r="F22" s="18"/>
    </row>
    <row r="23" spans="1:6" x14ac:dyDescent="0.2">
      <c r="A23" s="17" t="s">
        <v>254</v>
      </c>
      <c r="B23" s="6">
        <f>+B5/$B$18</f>
        <v>0.24145464846253434</v>
      </c>
      <c r="C23" s="6">
        <f>+C5/$C$18</f>
        <v>0.2137445261462512</v>
      </c>
      <c r="D23" s="6">
        <f>+D5/$D$18</f>
        <v>0.18687365721307164</v>
      </c>
      <c r="E23" s="6">
        <f>+E5/$E$18</f>
        <v>0.25378964200250315</v>
      </c>
      <c r="F23" s="6">
        <f>+F5/$F$18</f>
        <v>0.45215317344640255</v>
      </c>
    </row>
    <row r="24" spans="1:6" x14ac:dyDescent="0.2">
      <c r="A24" s="5" t="s">
        <v>255</v>
      </c>
      <c r="B24" s="6">
        <f t="shared" ref="B24:B36" si="3">+B6/$B$18</f>
        <v>1.1226762260013184E-2</v>
      </c>
      <c r="C24" s="6">
        <f t="shared" ref="C24:C36" si="4">+C6/$C$18</f>
        <v>9.9382442338266253E-3</v>
      </c>
      <c r="D24" s="6">
        <f t="shared" ref="D24:D36" si="5">+D6/$D$18</f>
        <v>8.6889282040105171E-3</v>
      </c>
      <c r="E24" s="6">
        <f t="shared" ref="E24:E36" si="6">+E6/$E$18</f>
        <v>1.1800100588920779E-2</v>
      </c>
      <c r="F24" s="6">
        <f t="shared" ref="F24:F36" si="7">+F6/$F$18</f>
        <v>4.222480299924395E-2</v>
      </c>
    </row>
    <row r="25" spans="1:6" x14ac:dyDescent="0.2">
      <c r="A25" s="5" t="s">
        <v>256</v>
      </c>
      <c r="B25" s="6">
        <f t="shared" si="3"/>
        <v>4.6850557386844224E-2</v>
      </c>
      <c r="C25" s="6">
        <f t="shared" si="4"/>
        <v>4.1494225778748832E-2</v>
      </c>
      <c r="D25" s="6">
        <f t="shared" si="5"/>
        <v>3.6277908508925115E-2</v>
      </c>
      <c r="E25" s="6">
        <f t="shared" si="6"/>
        <v>4.9268364685846902E-2</v>
      </c>
      <c r="F25" s="6">
        <f t="shared" si="7"/>
        <v>0</v>
      </c>
    </row>
    <row r="26" spans="1:6" x14ac:dyDescent="0.2">
      <c r="A26" s="5" t="s">
        <v>257</v>
      </c>
      <c r="B26" s="6">
        <f t="shared" si="3"/>
        <v>0.25520740878138415</v>
      </c>
      <c r="C26" s="6">
        <f t="shared" si="4"/>
        <v>0.22591893763882587</v>
      </c>
      <c r="D26" s="6">
        <f t="shared" si="5"/>
        <v>0.19751759426298454</v>
      </c>
      <c r="E26" s="6">
        <f t="shared" si="6"/>
        <v>0.26824492539737183</v>
      </c>
      <c r="F26" s="6">
        <f t="shared" si="7"/>
        <v>1.6342034362439822E-3</v>
      </c>
    </row>
    <row r="27" spans="1:6" x14ac:dyDescent="0.2">
      <c r="A27" s="5" t="s">
        <v>258</v>
      </c>
      <c r="B27" s="6">
        <f t="shared" si="3"/>
        <v>1.6945197895251746E-2</v>
      </c>
      <c r="C27" s="6">
        <f t="shared" si="4"/>
        <v>1.5000410182068916E-2</v>
      </c>
      <c r="D27" s="6">
        <f t="shared" si="5"/>
        <v>1.3114692219035757E-2</v>
      </c>
      <c r="E27" s="6">
        <f t="shared" si="6"/>
        <v>1.7810793767823914E-2</v>
      </c>
      <c r="F27" s="6">
        <f t="shared" si="7"/>
        <v>0</v>
      </c>
    </row>
    <row r="28" spans="1:6" x14ac:dyDescent="0.2">
      <c r="A28" s="5" t="s">
        <v>259</v>
      </c>
      <c r="B28" s="6">
        <f t="shared" si="3"/>
        <v>0.19451427885358333</v>
      </c>
      <c r="C28" s="6">
        <f t="shared" si="4"/>
        <v>0.28693429921691571</v>
      </c>
      <c r="D28" s="6">
        <f t="shared" si="5"/>
        <v>0.37657720470211115</v>
      </c>
      <c r="E28" s="6">
        <f t="shared" si="6"/>
        <v>0.15334142743120488</v>
      </c>
      <c r="F28" s="6">
        <f t="shared" si="7"/>
        <v>4.1752988461848238E-2</v>
      </c>
    </row>
    <row r="29" spans="1:6" x14ac:dyDescent="0.2">
      <c r="A29" s="5" t="s">
        <v>260</v>
      </c>
      <c r="B29" s="6">
        <f t="shared" si="3"/>
        <v>8.7999562898219297E-3</v>
      </c>
      <c r="C29" s="6">
        <f t="shared" si="4"/>
        <v>7.7901363154435103E-3</v>
      </c>
      <c r="D29" s="6">
        <f t="shared" si="5"/>
        <v>6.8106824456247855E-3</v>
      </c>
      <c r="E29" s="6">
        <f t="shared" si="6"/>
        <v>9.2494001504644652E-3</v>
      </c>
      <c r="F29" s="6">
        <f t="shared" si="7"/>
        <v>4.1884452204096159E-2</v>
      </c>
    </row>
    <row r="30" spans="1:6" x14ac:dyDescent="0.2">
      <c r="A30" s="5" t="s">
        <v>261</v>
      </c>
      <c r="B30" s="6">
        <f t="shared" si="3"/>
        <v>0.15026475845788428</v>
      </c>
      <c r="C30" s="6">
        <f t="shared" si="4"/>
        <v>0.13301986423492737</v>
      </c>
      <c r="D30" s="6">
        <f t="shared" si="5"/>
        <v>0.11629734789884186</v>
      </c>
      <c r="E30" s="6">
        <f t="shared" si="6"/>
        <v>0.15794111580761544</v>
      </c>
      <c r="F30" s="6">
        <f t="shared" si="7"/>
        <v>0</v>
      </c>
    </row>
    <row r="31" spans="1:6" x14ac:dyDescent="0.2">
      <c r="A31" s="7" t="s">
        <v>262</v>
      </c>
      <c r="B31" s="8">
        <f t="shared" si="3"/>
        <v>0.92526356838731716</v>
      </c>
      <c r="C31" s="8">
        <f t="shared" si="4"/>
        <v>0.93384064374700804</v>
      </c>
      <c r="D31" s="8">
        <f t="shared" si="5"/>
        <v>0.94215801545460531</v>
      </c>
      <c r="E31" s="8">
        <f t="shared" si="6"/>
        <v>0.9214457698317513</v>
      </c>
      <c r="F31" s="8">
        <f t="shared" si="7"/>
        <v>0.57964962054783487</v>
      </c>
    </row>
    <row r="32" spans="1:6" x14ac:dyDescent="0.2">
      <c r="A32" s="5" t="s">
        <v>263</v>
      </c>
      <c r="B32" s="6">
        <f t="shared" si="3"/>
        <v>5.8992794621021735E-2</v>
      </c>
      <c r="C32" s="6">
        <f t="shared" si="4"/>
        <v>5.2222511830377773E-2</v>
      </c>
      <c r="D32" s="6">
        <f t="shared" si="5"/>
        <v>4.5657341554545074E-2</v>
      </c>
      <c r="E32" s="6">
        <f t="shared" si="6"/>
        <v>6.2006342375411555E-2</v>
      </c>
      <c r="F32" s="6">
        <f t="shared" si="7"/>
        <v>0.41486839336238007</v>
      </c>
    </row>
    <row r="33" spans="1:6" x14ac:dyDescent="0.2">
      <c r="A33" s="5" t="s">
        <v>264</v>
      </c>
      <c r="B33" s="6">
        <f t="shared" si="3"/>
        <v>0</v>
      </c>
      <c r="C33" s="6">
        <f t="shared" si="4"/>
        <v>0</v>
      </c>
      <c r="D33" s="6">
        <f t="shared" si="5"/>
        <v>0</v>
      </c>
      <c r="E33" s="6">
        <f t="shared" si="6"/>
        <v>0</v>
      </c>
      <c r="F33" s="6">
        <f t="shared" si="7"/>
        <v>0</v>
      </c>
    </row>
    <row r="34" spans="1:6" x14ac:dyDescent="0.2">
      <c r="A34" s="5" t="s">
        <v>265</v>
      </c>
      <c r="B34" s="6">
        <f t="shared" si="3"/>
        <v>1.5743636991661064E-2</v>
      </c>
      <c r="C34" s="6">
        <f t="shared" si="4"/>
        <v>1.393684442261422E-2</v>
      </c>
      <c r="D34" s="6">
        <f t="shared" si="5"/>
        <v>1.2184642990849585E-2</v>
      </c>
      <c r="E34" s="6">
        <f t="shared" si="6"/>
        <v>1.6547887792837092E-2</v>
      </c>
      <c r="F34" s="6">
        <f t="shared" si="7"/>
        <v>5.4819860897850591E-3</v>
      </c>
    </row>
    <row r="35" spans="1:6" x14ac:dyDescent="0.2">
      <c r="A35" s="7" t="s">
        <v>266</v>
      </c>
      <c r="B35" s="8">
        <f t="shared" si="3"/>
        <v>7.4736431612682799E-2</v>
      </c>
      <c r="C35" s="8">
        <f t="shared" si="4"/>
        <v>6.6159356252991991E-2</v>
      </c>
      <c r="D35" s="8">
        <f t="shared" si="5"/>
        <v>5.7841984545394659E-2</v>
      </c>
      <c r="E35" s="8">
        <f t="shared" si="6"/>
        <v>7.855423016824864E-2</v>
      </c>
      <c r="F35" s="8">
        <f t="shared" si="7"/>
        <v>0.42035037945216513</v>
      </c>
    </row>
    <row r="36" spans="1:6" x14ac:dyDescent="0.2">
      <c r="A36" s="9" t="s">
        <v>3</v>
      </c>
      <c r="B36" s="8">
        <f t="shared" si="3"/>
        <v>1</v>
      </c>
      <c r="C36" s="8">
        <f t="shared" si="4"/>
        <v>1</v>
      </c>
      <c r="D36" s="8">
        <f t="shared" si="5"/>
        <v>1</v>
      </c>
      <c r="E36" s="8">
        <f t="shared" si="6"/>
        <v>1</v>
      </c>
      <c r="F36" s="8">
        <f t="shared" si="7"/>
        <v>1</v>
      </c>
    </row>
  </sheetData>
  <mergeCells count="3">
    <mergeCell ref="A1:F1"/>
    <mergeCell ref="A2:F2"/>
    <mergeCell ref="A22:F22"/>
  </mergeCells>
  <phoneticPr fontId="9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30948-D1DF-471D-B0D8-3D06C1E6A408}">
  <dimension ref="A1:AH36"/>
  <sheetViews>
    <sheetView workbookViewId="0">
      <selection sqref="A1:AH1"/>
    </sheetView>
  </sheetViews>
  <sheetFormatPr baseColWidth="10" defaultRowHeight="12.75" x14ac:dyDescent="0.2"/>
  <cols>
    <col min="1" max="1" width="27.140625" style="2" bestFit="1" customWidth="1"/>
    <col min="2" max="16384" width="11.42578125" style="3"/>
  </cols>
  <sheetData>
    <row r="1" spans="1:34" ht="15" x14ac:dyDescent="0.2">
      <c r="A1" s="11" t="s">
        <v>306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ht="15" x14ac:dyDescent="0.2">
      <c r="A2" s="12" t="s">
        <v>270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s="20" customFormat="1" ht="51" x14ac:dyDescent="0.2">
      <c r="A3" s="4" t="s">
        <v>267</v>
      </c>
      <c r="B3" s="19" t="s">
        <v>188</v>
      </c>
      <c r="C3" s="19" t="s">
        <v>141</v>
      </c>
      <c r="D3" s="19" t="s">
        <v>290</v>
      </c>
      <c r="E3" s="19" t="s">
        <v>291</v>
      </c>
      <c r="F3" s="19" t="s">
        <v>97</v>
      </c>
      <c r="G3" s="19" t="s">
        <v>292</v>
      </c>
      <c r="H3" s="19" t="s">
        <v>293</v>
      </c>
      <c r="I3" s="19" t="s">
        <v>186</v>
      </c>
      <c r="J3" s="19" t="s">
        <v>99</v>
      </c>
      <c r="K3" s="19" t="s">
        <v>99</v>
      </c>
      <c r="L3" s="19" t="s">
        <v>188</v>
      </c>
      <c r="M3" s="19" t="s">
        <v>294</v>
      </c>
      <c r="N3" s="19" t="s">
        <v>295</v>
      </c>
      <c r="O3" s="19" t="s">
        <v>296</v>
      </c>
      <c r="P3" s="19" t="s">
        <v>83</v>
      </c>
      <c r="Q3" s="19" t="s">
        <v>297</v>
      </c>
      <c r="R3" s="19" t="s">
        <v>298</v>
      </c>
      <c r="S3" s="19" t="s">
        <v>299</v>
      </c>
      <c r="T3" s="19" t="s">
        <v>78</v>
      </c>
      <c r="U3" s="19" t="s">
        <v>103</v>
      </c>
      <c r="V3" s="19" t="s">
        <v>78</v>
      </c>
      <c r="W3" s="19" t="s">
        <v>116</v>
      </c>
      <c r="X3" s="19" t="s">
        <v>188</v>
      </c>
      <c r="Y3" s="19" t="s">
        <v>300</v>
      </c>
      <c r="Z3" s="19" t="s">
        <v>103</v>
      </c>
      <c r="AA3" s="19" t="s">
        <v>135</v>
      </c>
      <c r="AB3" s="19" t="s">
        <v>103</v>
      </c>
      <c r="AC3" s="19" t="s">
        <v>301</v>
      </c>
      <c r="AD3" s="19" t="s">
        <v>302</v>
      </c>
      <c r="AE3" s="19" t="s">
        <v>303</v>
      </c>
      <c r="AF3" s="19" t="s">
        <v>304</v>
      </c>
      <c r="AG3" s="19" t="s">
        <v>305</v>
      </c>
      <c r="AH3" s="19" t="s">
        <v>126</v>
      </c>
    </row>
    <row r="4" spans="1:34" x14ac:dyDescent="0.2">
      <c r="A4" s="22" t="s">
        <v>268</v>
      </c>
      <c r="B4" s="22" t="s">
        <v>191</v>
      </c>
      <c r="C4" s="22" t="s">
        <v>142</v>
      </c>
      <c r="D4" s="22" t="s">
        <v>72</v>
      </c>
      <c r="E4" s="22" t="s">
        <v>118</v>
      </c>
      <c r="F4" s="22" t="s">
        <v>98</v>
      </c>
      <c r="G4" s="22" t="s">
        <v>100</v>
      </c>
      <c r="H4" s="22" t="s">
        <v>81</v>
      </c>
      <c r="I4" s="22" t="s">
        <v>187</v>
      </c>
      <c r="J4" s="22" t="s">
        <v>102</v>
      </c>
      <c r="K4" s="22" t="s">
        <v>101</v>
      </c>
      <c r="L4" s="22" t="s">
        <v>60</v>
      </c>
      <c r="M4" s="22" t="s">
        <v>88</v>
      </c>
      <c r="N4" s="22" t="s">
        <v>46</v>
      </c>
      <c r="O4" s="22" t="s">
        <v>59</v>
      </c>
      <c r="P4" s="22" t="s">
        <v>62</v>
      </c>
      <c r="Q4" s="22" t="s">
        <v>27</v>
      </c>
      <c r="R4" s="22" t="s">
        <v>13</v>
      </c>
      <c r="S4" s="22" t="s">
        <v>58</v>
      </c>
      <c r="T4" s="22" t="s">
        <v>80</v>
      </c>
      <c r="U4" s="22" t="s">
        <v>106</v>
      </c>
      <c r="V4" s="22" t="s">
        <v>82</v>
      </c>
      <c r="W4" s="22" t="s">
        <v>117</v>
      </c>
      <c r="X4" s="22" t="s">
        <v>190</v>
      </c>
      <c r="Y4" s="22" t="s">
        <v>123</v>
      </c>
      <c r="Z4" s="22" t="s">
        <v>105</v>
      </c>
      <c r="AA4" s="22" t="s">
        <v>115</v>
      </c>
      <c r="AB4" s="22" t="s">
        <v>54</v>
      </c>
      <c r="AC4" s="22" t="s">
        <v>94</v>
      </c>
      <c r="AD4" s="22" t="s">
        <v>63</v>
      </c>
      <c r="AE4" s="22" t="s">
        <v>33</v>
      </c>
      <c r="AF4" s="22" t="s">
        <v>75</v>
      </c>
      <c r="AG4" s="22" t="s">
        <v>57</v>
      </c>
      <c r="AH4" s="22" t="s">
        <v>128</v>
      </c>
    </row>
    <row r="5" spans="1:34" x14ac:dyDescent="0.2">
      <c r="A5" s="14" t="s">
        <v>250</v>
      </c>
      <c r="B5" s="13">
        <v>5220530</v>
      </c>
      <c r="C5" s="13">
        <v>0</v>
      </c>
      <c r="D5" s="13">
        <v>355977.14285714284</v>
      </c>
      <c r="E5" s="13">
        <v>1947810.5</v>
      </c>
      <c r="F5" s="13">
        <v>343471</v>
      </c>
      <c r="G5" s="13">
        <v>386951</v>
      </c>
      <c r="H5" s="13">
        <v>4915393</v>
      </c>
      <c r="I5" s="13">
        <v>4020076</v>
      </c>
      <c r="J5" s="13">
        <v>0</v>
      </c>
      <c r="K5" s="13">
        <v>0</v>
      </c>
      <c r="L5" s="13">
        <v>3859713</v>
      </c>
      <c r="M5" s="13">
        <v>132751.5</v>
      </c>
      <c r="N5" s="13">
        <v>106517.5</v>
      </c>
      <c r="O5" s="13">
        <v>125955</v>
      </c>
      <c r="P5" s="13">
        <v>0</v>
      </c>
      <c r="Q5" s="13">
        <v>288331</v>
      </c>
      <c r="R5" s="13">
        <v>306594.5</v>
      </c>
      <c r="S5" s="13">
        <v>520293.5</v>
      </c>
      <c r="T5" s="13">
        <v>9409062</v>
      </c>
      <c r="U5" s="13">
        <v>335720</v>
      </c>
      <c r="V5" s="13">
        <v>3353339</v>
      </c>
      <c r="W5" s="13">
        <v>632188</v>
      </c>
      <c r="X5" s="13">
        <v>1519498</v>
      </c>
      <c r="Y5" s="13">
        <v>186966.5</v>
      </c>
      <c r="Z5" s="13">
        <v>3768084</v>
      </c>
      <c r="AA5" s="13">
        <v>260665</v>
      </c>
      <c r="AB5" s="13">
        <v>450703</v>
      </c>
      <c r="AC5" s="13">
        <v>5236926</v>
      </c>
      <c r="AD5" s="13">
        <v>14731</v>
      </c>
      <c r="AE5" s="13">
        <v>156930</v>
      </c>
      <c r="AF5" s="13">
        <v>12125.5</v>
      </c>
      <c r="AG5" s="13">
        <v>292946</v>
      </c>
      <c r="AH5" s="13">
        <v>0</v>
      </c>
    </row>
    <row r="6" spans="1:34" x14ac:dyDescent="0.2">
      <c r="A6" s="14" t="s">
        <v>238</v>
      </c>
      <c r="B6" s="13">
        <v>1019112</v>
      </c>
      <c r="C6" s="13">
        <v>0</v>
      </c>
      <c r="D6" s="13">
        <v>458115.14285714284</v>
      </c>
      <c r="E6" s="13">
        <v>554477.5</v>
      </c>
      <c r="F6" s="13">
        <v>728045</v>
      </c>
      <c r="G6" s="13">
        <v>247690.5</v>
      </c>
      <c r="H6" s="13">
        <v>2236400.5</v>
      </c>
      <c r="I6" s="13">
        <v>8239101</v>
      </c>
      <c r="J6" s="13">
        <v>0</v>
      </c>
      <c r="K6" s="13">
        <v>0</v>
      </c>
      <c r="L6" s="13">
        <v>636014</v>
      </c>
      <c r="M6" s="13">
        <v>62475</v>
      </c>
      <c r="N6" s="13">
        <v>26824.5</v>
      </c>
      <c r="O6" s="13">
        <v>58203</v>
      </c>
      <c r="P6" s="13">
        <v>103514</v>
      </c>
      <c r="Q6" s="13">
        <v>162057.5</v>
      </c>
      <c r="R6" s="13">
        <v>103568.75</v>
      </c>
      <c r="S6" s="13">
        <v>313373.5</v>
      </c>
      <c r="T6" s="13">
        <v>4353049</v>
      </c>
      <c r="U6" s="13">
        <v>8791</v>
      </c>
      <c r="V6" s="13">
        <v>2997512</v>
      </c>
      <c r="W6" s="13">
        <v>15583</v>
      </c>
      <c r="X6" s="13">
        <v>1964407</v>
      </c>
      <c r="Y6" s="13">
        <v>222416.5</v>
      </c>
      <c r="Z6" s="13">
        <v>393241</v>
      </c>
      <c r="AA6" s="13">
        <v>139652</v>
      </c>
      <c r="AB6" s="13">
        <v>8791</v>
      </c>
      <c r="AC6" s="13">
        <v>1565014</v>
      </c>
      <c r="AD6" s="13">
        <v>4474</v>
      </c>
      <c r="AE6" s="13">
        <v>67971.666666666672</v>
      </c>
      <c r="AF6" s="13">
        <v>6167.5</v>
      </c>
      <c r="AG6" s="13">
        <v>107886.75</v>
      </c>
      <c r="AH6" s="13">
        <v>0</v>
      </c>
    </row>
    <row r="7" spans="1:34" x14ac:dyDescent="0.2">
      <c r="A7" s="14" t="s">
        <v>239</v>
      </c>
      <c r="B7" s="13">
        <v>303524</v>
      </c>
      <c r="C7" s="13">
        <v>0</v>
      </c>
      <c r="D7" s="13">
        <v>48337.285714285717</v>
      </c>
      <c r="E7" s="13">
        <v>151762</v>
      </c>
      <c r="F7" s="13">
        <v>60196</v>
      </c>
      <c r="G7" s="13">
        <v>62918.5</v>
      </c>
      <c r="H7" s="13">
        <v>730562</v>
      </c>
      <c r="I7" s="13">
        <v>89813</v>
      </c>
      <c r="J7" s="13">
        <v>104526</v>
      </c>
      <c r="K7" s="13">
        <v>150917</v>
      </c>
      <c r="L7" s="13">
        <v>303524</v>
      </c>
      <c r="M7" s="13">
        <v>29144.5</v>
      </c>
      <c r="N7" s="13">
        <v>27434.5</v>
      </c>
      <c r="O7" s="13">
        <v>33032</v>
      </c>
      <c r="P7" s="13">
        <v>33555</v>
      </c>
      <c r="Q7" s="13">
        <v>115185.5</v>
      </c>
      <c r="R7" s="13">
        <v>74544</v>
      </c>
      <c r="S7" s="13">
        <v>122262.5</v>
      </c>
      <c r="T7" s="13">
        <v>3343832</v>
      </c>
      <c r="U7" s="13">
        <v>361195</v>
      </c>
      <c r="V7" s="13">
        <v>643815</v>
      </c>
      <c r="W7" s="13">
        <v>0</v>
      </c>
      <c r="X7" s="13">
        <v>1752196</v>
      </c>
      <c r="Y7" s="13">
        <v>70912</v>
      </c>
      <c r="Z7" s="13">
        <v>1057850</v>
      </c>
      <c r="AA7" s="13">
        <v>33425</v>
      </c>
      <c r="AB7" s="13">
        <v>445918</v>
      </c>
      <c r="AC7" s="13">
        <v>176262</v>
      </c>
      <c r="AD7" s="13">
        <v>4830.666666666667</v>
      </c>
      <c r="AE7" s="13">
        <v>28907</v>
      </c>
      <c r="AF7" s="13">
        <v>2190</v>
      </c>
      <c r="AG7" s="13">
        <v>158014.75</v>
      </c>
      <c r="AH7" s="13">
        <v>0</v>
      </c>
    </row>
    <row r="8" spans="1:34" x14ac:dyDescent="0.2">
      <c r="A8" s="14" t="s">
        <v>240</v>
      </c>
      <c r="B8" s="13">
        <v>5070352</v>
      </c>
      <c r="C8" s="13">
        <v>630000</v>
      </c>
      <c r="D8" s="13">
        <v>273657.42857142858</v>
      </c>
      <c r="E8" s="13">
        <v>1995674.5</v>
      </c>
      <c r="F8" s="13">
        <v>308019</v>
      </c>
      <c r="G8" s="13">
        <v>1026900</v>
      </c>
      <c r="H8" s="13">
        <v>2183581.5</v>
      </c>
      <c r="I8" s="13">
        <v>6608505</v>
      </c>
      <c r="J8" s="13">
        <v>965330</v>
      </c>
      <c r="K8" s="13">
        <v>17156</v>
      </c>
      <c r="L8" s="13">
        <v>3101280</v>
      </c>
      <c r="M8" s="13">
        <v>154453.5</v>
      </c>
      <c r="N8" s="13">
        <v>2226529</v>
      </c>
      <c r="O8" s="13">
        <v>124808.8</v>
      </c>
      <c r="P8" s="13">
        <v>2326558</v>
      </c>
      <c r="Q8" s="13">
        <v>328429</v>
      </c>
      <c r="R8" s="13">
        <v>922489.75</v>
      </c>
      <c r="S8" s="13">
        <v>372988.5</v>
      </c>
      <c r="T8" s="13">
        <v>9798745</v>
      </c>
      <c r="U8" s="13">
        <v>91101</v>
      </c>
      <c r="V8" s="13">
        <v>881198</v>
      </c>
      <c r="W8" s="13">
        <v>35192</v>
      </c>
      <c r="X8" s="13">
        <v>4187784</v>
      </c>
      <c r="Y8" s="13">
        <v>438951.5</v>
      </c>
      <c r="Z8" s="13">
        <v>403281</v>
      </c>
      <c r="AA8" s="13">
        <v>81849</v>
      </c>
      <c r="AB8" s="13">
        <v>47747</v>
      </c>
      <c r="AC8" s="13">
        <v>6963768</v>
      </c>
      <c r="AD8" s="13">
        <v>1842747</v>
      </c>
      <c r="AE8" s="13">
        <v>141950.66666666666</v>
      </c>
      <c r="AF8" s="13">
        <v>1090.5</v>
      </c>
      <c r="AG8" s="13">
        <v>173042.25</v>
      </c>
      <c r="AH8" s="13">
        <v>0</v>
      </c>
    </row>
    <row r="9" spans="1:34" x14ac:dyDescent="0.2">
      <c r="A9" s="14" t="s">
        <v>241</v>
      </c>
      <c r="B9" s="13">
        <v>13860</v>
      </c>
      <c r="C9" s="13">
        <v>0</v>
      </c>
      <c r="D9" s="13">
        <v>4410.2857142857147</v>
      </c>
      <c r="E9" s="13">
        <v>6930</v>
      </c>
      <c r="F9" s="13">
        <v>0</v>
      </c>
      <c r="G9" s="13">
        <v>1060</v>
      </c>
      <c r="H9" s="13">
        <v>103002.5</v>
      </c>
      <c r="I9" s="13">
        <v>0</v>
      </c>
      <c r="J9" s="13">
        <v>0</v>
      </c>
      <c r="K9" s="13">
        <v>0</v>
      </c>
      <c r="L9" s="13">
        <v>27720</v>
      </c>
      <c r="M9" s="13">
        <v>72303</v>
      </c>
      <c r="N9" s="13">
        <v>0</v>
      </c>
      <c r="O9" s="13">
        <v>62195.6</v>
      </c>
      <c r="P9" s="13">
        <v>0</v>
      </c>
      <c r="Q9" s="13">
        <v>23343</v>
      </c>
      <c r="R9" s="13">
        <v>21417.25</v>
      </c>
      <c r="S9" s="13">
        <v>0</v>
      </c>
      <c r="T9" s="13">
        <v>247682</v>
      </c>
      <c r="U9" s="13">
        <v>0</v>
      </c>
      <c r="V9" s="13">
        <v>149433</v>
      </c>
      <c r="W9" s="13">
        <v>0</v>
      </c>
      <c r="X9" s="13">
        <v>41580</v>
      </c>
      <c r="Y9" s="13">
        <v>0</v>
      </c>
      <c r="Z9" s="13">
        <v>0</v>
      </c>
      <c r="AA9" s="13">
        <v>0</v>
      </c>
      <c r="AB9" s="13">
        <v>0</v>
      </c>
      <c r="AC9" s="13">
        <v>6930</v>
      </c>
      <c r="AD9" s="13">
        <v>447</v>
      </c>
      <c r="AE9" s="13">
        <v>8711.6666666666661</v>
      </c>
      <c r="AF9" s="13">
        <v>19420.5</v>
      </c>
      <c r="AG9" s="13">
        <v>6250</v>
      </c>
      <c r="AH9" s="13">
        <v>0</v>
      </c>
    </row>
    <row r="10" spans="1:34" x14ac:dyDescent="0.2">
      <c r="A10" s="14" t="s">
        <v>242</v>
      </c>
      <c r="B10" s="13">
        <v>2025000</v>
      </c>
      <c r="C10" s="13">
        <v>0</v>
      </c>
      <c r="D10" s="13">
        <v>306463.71428571426</v>
      </c>
      <c r="E10" s="13">
        <v>550235</v>
      </c>
      <c r="F10" s="13">
        <v>474063</v>
      </c>
      <c r="G10" s="13">
        <v>672096.5</v>
      </c>
      <c r="H10" s="13">
        <v>765993</v>
      </c>
      <c r="I10" s="13">
        <v>1207791</v>
      </c>
      <c r="J10" s="13">
        <v>0</v>
      </c>
      <c r="K10" s="13">
        <v>0</v>
      </c>
      <c r="L10" s="13">
        <v>2112000</v>
      </c>
      <c r="M10" s="13">
        <v>347202</v>
      </c>
      <c r="N10" s="13">
        <v>109480</v>
      </c>
      <c r="O10" s="13">
        <v>300744.40000000002</v>
      </c>
      <c r="P10" s="13">
        <v>390950</v>
      </c>
      <c r="Q10" s="13">
        <v>449617</v>
      </c>
      <c r="R10" s="13">
        <v>551106</v>
      </c>
      <c r="S10" s="13">
        <v>841396</v>
      </c>
      <c r="T10" s="13">
        <v>811278</v>
      </c>
      <c r="U10" s="13">
        <v>397924</v>
      </c>
      <c r="V10" s="13">
        <v>753826</v>
      </c>
      <c r="W10" s="13">
        <v>96042</v>
      </c>
      <c r="X10" s="13">
        <v>2992000</v>
      </c>
      <c r="Y10" s="13">
        <v>184150</v>
      </c>
      <c r="Z10" s="13">
        <v>1184601</v>
      </c>
      <c r="AA10" s="13">
        <v>1128635</v>
      </c>
      <c r="AB10" s="13">
        <v>205214</v>
      </c>
      <c r="AC10" s="13">
        <v>2934000</v>
      </c>
      <c r="AD10" s="13">
        <v>43188</v>
      </c>
      <c r="AE10" s="13">
        <v>315483.33333333331</v>
      </c>
      <c r="AF10" s="13">
        <v>51049</v>
      </c>
      <c r="AG10" s="13">
        <v>1103330.25</v>
      </c>
      <c r="AH10" s="13">
        <v>0</v>
      </c>
    </row>
    <row r="11" spans="1:34" x14ac:dyDescent="0.2">
      <c r="A11" s="14" t="s">
        <v>243</v>
      </c>
      <c r="B11" s="13">
        <v>0</v>
      </c>
      <c r="C11" s="13">
        <v>0</v>
      </c>
      <c r="D11" s="13">
        <v>136016.42857142858</v>
      </c>
      <c r="E11" s="13">
        <v>0</v>
      </c>
      <c r="F11" s="13">
        <v>0</v>
      </c>
      <c r="G11" s="13">
        <v>274619.5</v>
      </c>
      <c r="H11" s="13">
        <v>5163487.5</v>
      </c>
      <c r="I11" s="13">
        <v>13652023</v>
      </c>
      <c r="J11" s="13">
        <v>0</v>
      </c>
      <c r="K11" s="13">
        <v>0</v>
      </c>
      <c r="L11" s="13">
        <v>0</v>
      </c>
      <c r="M11" s="13">
        <v>0</v>
      </c>
      <c r="N11" s="13">
        <v>35756</v>
      </c>
      <c r="O11" s="13">
        <v>0</v>
      </c>
      <c r="P11" s="13">
        <v>0</v>
      </c>
      <c r="Q11" s="13">
        <v>0</v>
      </c>
      <c r="R11" s="13">
        <v>0</v>
      </c>
      <c r="S11" s="13">
        <v>260812.5</v>
      </c>
      <c r="T11" s="13">
        <v>26311858</v>
      </c>
      <c r="U11" s="13">
        <v>2398</v>
      </c>
      <c r="V11" s="13">
        <v>10574920</v>
      </c>
      <c r="W11" s="13">
        <v>0</v>
      </c>
      <c r="X11" s="13">
        <v>0</v>
      </c>
      <c r="Y11" s="13">
        <v>55262.5</v>
      </c>
      <c r="Z11" s="13">
        <v>32559</v>
      </c>
      <c r="AA11" s="13">
        <v>45046</v>
      </c>
      <c r="AB11" s="13">
        <v>2458</v>
      </c>
      <c r="AC11" s="13">
        <v>844000</v>
      </c>
      <c r="AD11" s="13">
        <v>0</v>
      </c>
      <c r="AE11" s="13">
        <v>5655</v>
      </c>
      <c r="AF11" s="13">
        <v>0</v>
      </c>
      <c r="AG11" s="13">
        <v>147180.25</v>
      </c>
      <c r="AH11" s="13">
        <v>0</v>
      </c>
    </row>
    <row r="12" spans="1:34" x14ac:dyDescent="0.2">
      <c r="A12" s="14" t="s">
        <v>244</v>
      </c>
      <c r="B12" s="13">
        <v>6156856</v>
      </c>
      <c r="C12" s="13">
        <v>0</v>
      </c>
      <c r="D12" s="13">
        <v>294230.71428571426</v>
      </c>
      <c r="E12" s="13">
        <v>3529214.5</v>
      </c>
      <c r="F12" s="13">
        <v>0</v>
      </c>
      <c r="G12" s="13">
        <v>59485</v>
      </c>
      <c r="H12" s="13">
        <v>5896637.5</v>
      </c>
      <c r="I12" s="13">
        <v>0</v>
      </c>
      <c r="J12" s="13">
        <v>0</v>
      </c>
      <c r="K12" s="13">
        <v>0</v>
      </c>
      <c r="L12" s="13">
        <v>3259512</v>
      </c>
      <c r="M12" s="13">
        <v>0</v>
      </c>
      <c r="N12" s="13">
        <v>0</v>
      </c>
      <c r="O12" s="13">
        <v>17903.2</v>
      </c>
      <c r="P12" s="13">
        <v>0</v>
      </c>
      <c r="Q12" s="13">
        <v>0</v>
      </c>
      <c r="R12" s="13">
        <v>1580</v>
      </c>
      <c r="S12" s="13">
        <v>0</v>
      </c>
      <c r="T12" s="13">
        <v>10024704</v>
      </c>
      <c r="U12" s="13">
        <v>20888</v>
      </c>
      <c r="V12" s="13">
        <v>5775992</v>
      </c>
      <c r="W12" s="13">
        <v>831588</v>
      </c>
      <c r="X12" s="13">
        <v>7605528</v>
      </c>
      <c r="Y12" s="13">
        <v>0</v>
      </c>
      <c r="Z12" s="13">
        <v>285025</v>
      </c>
      <c r="AA12" s="13">
        <v>0</v>
      </c>
      <c r="AB12" s="13">
        <v>18609</v>
      </c>
      <c r="AC12" s="13">
        <v>7602563.5</v>
      </c>
      <c r="AD12" s="13">
        <v>0</v>
      </c>
      <c r="AE12" s="13">
        <v>12333.333333333334</v>
      </c>
      <c r="AF12" s="13">
        <v>0</v>
      </c>
      <c r="AG12" s="13">
        <v>39279.25</v>
      </c>
      <c r="AH12" s="13">
        <v>0</v>
      </c>
    </row>
    <row r="13" spans="1:34" s="34" customFormat="1" ht="13.5" customHeight="1" x14ac:dyDescent="0.2">
      <c r="A13" s="15" t="s">
        <v>251</v>
      </c>
      <c r="B13" s="16">
        <f>SUM(B5:B12)</f>
        <v>19809234</v>
      </c>
      <c r="C13" s="16">
        <f t="shared" ref="C13:AH13" si="0">SUM(C5:C12)</f>
        <v>630000</v>
      </c>
      <c r="D13" s="16">
        <f t="shared" si="0"/>
        <v>1877208.142857143</v>
      </c>
      <c r="E13" s="16">
        <f t="shared" si="0"/>
        <v>8736104</v>
      </c>
      <c r="F13" s="16">
        <f t="shared" si="0"/>
        <v>1913794</v>
      </c>
      <c r="G13" s="16">
        <f t="shared" si="0"/>
        <v>2731721</v>
      </c>
      <c r="H13" s="16">
        <f t="shared" si="0"/>
        <v>21995057.5</v>
      </c>
      <c r="I13" s="16">
        <f t="shared" si="0"/>
        <v>33817309</v>
      </c>
      <c r="J13" s="16">
        <f t="shared" si="0"/>
        <v>1069856</v>
      </c>
      <c r="K13" s="16">
        <f t="shared" si="0"/>
        <v>168073</v>
      </c>
      <c r="L13" s="16">
        <f t="shared" si="0"/>
        <v>13299763</v>
      </c>
      <c r="M13" s="16">
        <f t="shared" si="0"/>
        <v>798329.5</v>
      </c>
      <c r="N13" s="16">
        <f t="shared" si="0"/>
        <v>2532541.5</v>
      </c>
      <c r="O13" s="16">
        <f t="shared" si="0"/>
        <v>722842</v>
      </c>
      <c r="P13" s="16">
        <f t="shared" si="0"/>
        <v>2854577</v>
      </c>
      <c r="Q13" s="16">
        <f t="shared" si="0"/>
        <v>1366963</v>
      </c>
      <c r="R13" s="16">
        <f t="shared" si="0"/>
        <v>1981300.25</v>
      </c>
      <c r="S13" s="16">
        <f t="shared" si="0"/>
        <v>2431126.5</v>
      </c>
      <c r="T13" s="16">
        <f t="shared" si="0"/>
        <v>64300210</v>
      </c>
      <c r="U13" s="16">
        <f t="shared" si="0"/>
        <v>1218017</v>
      </c>
      <c r="V13" s="16">
        <f t="shared" si="0"/>
        <v>25130035</v>
      </c>
      <c r="W13" s="16">
        <f t="shared" si="0"/>
        <v>1610593</v>
      </c>
      <c r="X13" s="16">
        <f t="shared" si="0"/>
        <v>20062993</v>
      </c>
      <c r="Y13" s="16">
        <f t="shared" si="0"/>
        <v>1158659</v>
      </c>
      <c r="Z13" s="16">
        <f t="shared" si="0"/>
        <v>7124641</v>
      </c>
      <c r="AA13" s="16">
        <f t="shared" si="0"/>
        <v>1689272</v>
      </c>
      <c r="AB13" s="16">
        <f t="shared" si="0"/>
        <v>1179440</v>
      </c>
      <c r="AC13" s="16">
        <f t="shared" si="0"/>
        <v>25329463.5</v>
      </c>
      <c r="AD13" s="16">
        <f t="shared" si="0"/>
        <v>1910417.6666666667</v>
      </c>
      <c r="AE13" s="16">
        <f t="shared" si="0"/>
        <v>737942.66666666674</v>
      </c>
      <c r="AF13" s="16">
        <f t="shared" si="0"/>
        <v>92043</v>
      </c>
      <c r="AG13" s="16">
        <f t="shared" si="0"/>
        <v>2027929.5</v>
      </c>
      <c r="AH13" s="16">
        <f t="shared" si="0"/>
        <v>0</v>
      </c>
    </row>
    <row r="14" spans="1:34" x14ac:dyDescent="0.2">
      <c r="A14" s="14" t="s">
        <v>245</v>
      </c>
      <c r="B14" s="13">
        <v>977930</v>
      </c>
      <c r="C14" s="13">
        <v>50000</v>
      </c>
      <c r="D14" s="13">
        <v>444736.57142857142</v>
      </c>
      <c r="E14" s="13">
        <v>519256</v>
      </c>
      <c r="F14" s="13">
        <v>260496</v>
      </c>
      <c r="G14" s="13">
        <v>833896</v>
      </c>
      <c r="H14" s="13">
        <v>68988.5</v>
      </c>
      <c r="I14" s="13">
        <v>1133805</v>
      </c>
      <c r="J14" s="13">
        <v>22400</v>
      </c>
      <c r="K14" s="13">
        <v>21363</v>
      </c>
      <c r="L14" s="13">
        <v>488965</v>
      </c>
      <c r="M14" s="13">
        <v>44663</v>
      </c>
      <c r="N14" s="13">
        <v>1813943.5</v>
      </c>
      <c r="O14" s="13">
        <v>70889.600000000006</v>
      </c>
      <c r="P14" s="13">
        <v>2208107</v>
      </c>
      <c r="Q14" s="13">
        <v>236317.5</v>
      </c>
      <c r="R14" s="13">
        <v>671092.75</v>
      </c>
      <c r="S14" s="13">
        <v>239625.5</v>
      </c>
      <c r="T14" s="13">
        <v>0</v>
      </c>
      <c r="U14" s="13">
        <v>148734</v>
      </c>
      <c r="V14" s="13">
        <v>0</v>
      </c>
      <c r="W14" s="13">
        <v>307329</v>
      </c>
      <c r="X14" s="13">
        <v>814942</v>
      </c>
      <c r="Y14" s="13">
        <v>1492302</v>
      </c>
      <c r="Z14" s="13">
        <v>2030792</v>
      </c>
      <c r="AA14" s="13">
        <v>390674</v>
      </c>
      <c r="AB14" s="13">
        <v>157970</v>
      </c>
      <c r="AC14" s="13">
        <v>1681901.5</v>
      </c>
      <c r="AD14" s="13">
        <v>5404808</v>
      </c>
      <c r="AE14" s="13">
        <v>116812</v>
      </c>
      <c r="AF14" s="13">
        <v>5173.5</v>
      </c>
      <c r="AG14" s="13">
        <v>412626</v>
      </c>
      <c r="AH14" s="13">
        <v>3209889</v>
      </c>
    </row>
    <row r="15" spans="1:34" x14ac:dyDescent="0.2">
      <c r="A15" s="14" t="s">
        <v>246</v>
      </c>
      <c r="B15" s="13">
        <v>0</v>
      </c>
      <c r="C15" s="13">
        <v>0</v>
      </c>
      <c r="D15" s="13">
        <v>166316.85714285713</v>
      </c>
      <c r="E15" s="13">
        <v>0</v>
      </c>
      <c r="F15" s="13">
        <v>0</v>
      </c>
      <c r="G15" s="13">
        <v>66188</v>
      </c>
      <c r="H15" s="13">
        <v>0</v>
      </c>
      <c r="I15" s="13">
        <v>128114</v>
      </c>
      <c r="J15" s="13">
        <v>179</v>
      </c>
      <c r="K15" s="13">
        <v>171</v>
      </c>
      <c r="L15" s="13">
        <v>0</v>
      </c>
      <c r="M15" s="13">
        <v>17388</v>
      </c>
      <c r="N15" s="13">
        <v>357216.5</v>
      </c>
      <c r="O15" s="13">
        <v>148807.4</v>
      </c>
      <c r="P15" s="13">
        <v>17857</v>
      </c>
      <c r="Q15" s="13">
        <v>61822</v>
      </c>
      <c r="R15" s="13">
        <v>38090</v>
      </c>
      <c r="S15" s="13">
        <v>1374137.5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1491182</v>
      </c>
      <c r="AB15" s="13">
        <v>0</v>
      </c>
      <c r="AC15" s="13">
        <v>0</v>
      </c>
      <c r="AD15" s="13">
        <v>670.33333333333337</v>
      </c>
      <c r="AE15" s="13">
        <v>0</v>
      </c>
      <c r="AF15" s="13">
        <v>0</v>
      </c>
      <c r="AG15" s="13">
        <v>638824.5</v>
      </c>
      <c r="AH15" s="13">
        <v>2067956</v>
      </c>
    </row>
    <row r="16" spans="1:34" x14ac:dyDescent="0.2">
      <c r="A16" s="14" t="s">
        <v>247</v>
      </c>
      <c r="B16" s="13">
        <v>433844</v>
      </c>
      <c r="C16" s="13">
        <v>0</v>
      </c>
      <c r="D16" s="13">
        <v>85012.428571428565</v>
      </c>
      <c r="E16" s="13">
        <v>528295</v>
      </c>
      <c r="F16" s="13">
        <v>0</v>
      </c>
      <c r="G16" s="13">
        <v>234089</v>
      </c>
      <c r="H16" s="13">
        <v>18363.5</v>
      </c>
      <c r="I16" s="13">
        <v>282319</v>
      </c>
      <c r="J16" s="13">
        <v>2324</v>
      </c>
      <c r="K16" s="13">
        <v>2216</v>
      </c>
      <c r="L16" s="13">
        <v>112799</v>
      </c>
      <c r="M16" s="13">
        <v>538</v>
      </c>
      <c r="N16" s="13">
        <v>0</v>
      </c>
      <c r="O16" s="13">
        <v>575.20000000000005</v>
      </c>
      <c r="P16" s="13">
        <v>0</v>
      </c>
      <c r="Q16" s="13">
        <v>14923</v>
      </c>
      <c r="R16" s="13">
        <v>135907.75</v>
      </c>
      <c r="S16" s="13">
        <v>0</v>
      </c>
      <c r="T16" s="13">
        <v>0</v>
      </c>
      <c r="U16" s="13">
        <v>43572</v>
      </c>
      <c r="V16" s="13">
        <v>0</v>
      </c>
      <c r="W16" s="13">
        <v>886315</v>
      </c>
      <c r="X16" s="13">
        <v>303691</v>
      </c>
      <c r="Y16" s="13">
        <v>2849370.5</v>
      </c>
      <c r="Z16" s="13">
        <v>591519</v>
      </c>
      <c r="AA16" s="13">
        <v>37310</v>
      </c>
      <c r="AB16" s="13">
        <v>46303</v>
      </c>
      <c r="AC16" s="13">
        <v>169199</v>
      </c>
      <c r="AD16" s="13">
        <v>0</v>
      </c>
      <c r="AE16" s="13">
        <v>221</v>
      </c>
      <c r="AF16" s="13">
        <v>213.5</v>
      </c>
      <c r="AG16" s="13">
        <v>200000</v>
      </c>
      <c r="AH16" s="13">
        <v>1475498</v>
      </c>
    </row>
    <row r="17" spans="1:34" s="34" customFormat="1" x14ac:dyDescent="0.2">
      <c r="A17" s="15" t="s">
        <v>252</v>
      </c>
      <c r="B17" s="16">
        <f>SUM(B14:B16)</f>
        <v>1411774</v>
      </c>
      <c r="C17" s="16">
        <f t="shared" ref="C17:AH17" si="1">SUM(C14:C16)</f>
        <v>50000</v>
      </c>
      <c r="D17" s="16">
        <f t="shared" si="1"/>
        <v>696065.85714285704</v>
      </c>
      <c r="E17" s="16">
        <f t="shared" si="1"/>
        <v>1047551</v>
      </c>
      <c r="F17" s="16">
        <f t="shared" si="1"/>
        <v>260496</v>
      </c>
      <c r="G17" s="16">
        <f t="shared" si="1"/>
        <v>1134173</v>
      </c>
      <c r="H17" s="16">
        <f t="shared" si="1"/>
        <v>87352</v>
      </c>
      <c r="I17" s="16">
        <f t="shared" si="1"/>
        <v>1544238</v>
      </c>
      <c r="J17" s="16">
        <f t="shared" si="1"/>
        <v>24903</v>
      </c>
      <c r="K17" s="16">
        <f t="shared" si="1"/>
        <v>23750</v>
      </c>
      <c r="L17" s="16">
        <f t="shared" si="1"/>
        <v>601764</v>
      </c>
      <c r="M17" s="16">
        <f t="shared" si="1"/>
        <v>62589</v>
      </c>
      <c r="N17" s="16">
        <f t="shared" si="1"/>
        <v>2171160</v>
      </c>
      <c r="O17" s="16">
        <f t="shared" si="1"/>
        <v>220272.2</v>
      </c>
      <c r="P17" s="16">
        <f t="shared" si="1"/>
        <v>2225964</v>
      </c>
      <c r="Q17" s="16">
        <f t="shared" si="1"/>
        <v>313062.5</v>
      </c>
      <c r="R17" s="16">
        <f t="shared" si="1"/>
        <v>845090.5</v>
      </c>
      <c r="S17" s="16">
        <f t="shared" si="1"/>
        <v>1613763</v>
      </c>
      <c r="T17" s="16">
        <f t="shared" si="1"/>
        <v>0</v>
      </c>
      <c r="U17" s="16">
        <f t="shared" si="1"/>
        <v>192306</v>
      </c>
      <c r="V17" s="16">
        <f t="shared" si="1"/>
        <v>0</v>
      </c>
      <c r="W17" s="16">
        <f t="shared" si="1"/>
        <v>1193644</v>
      </c>
      <c r="X17" s="16">
        <f t="shared" si="1"/>
        <v>1118633</v>
      </c>
      <c r="Y17" s="16">
        <f t="shared" si="1"/>
        <v>4341672.5</v>
      </c>
      <c r="Z17" s="16">
        <f t="shared" si="1"/>
        <v>2622311</v>
      </c>
      <c r="AA17" s="16">
        <f t="shared" si="1"/>
        <v>1919166</v>
      </c>
      <c r="AB17" s="16">
        <f t="shared" si="1"/>
        <v>204273</v>
      </c>
      <c r="AC17" s="16">
        <f t="shared" si="1"/>
        <v>1851100.5</v>
      </c>
      <c r="AD17" s="16">
        <f t="shared" si="1"/>
        <v>5405478.333333333</v>
      </c>
      <c r="AE17" s="16">
        <f t="shared" si="1"/>
        <v>117033</v>
      </c>
      <c r="AF17" s="16">
        <f t="shared" si="1"/>
        <v>5387</v>
      </c>
      <c r="AG17" s="16">
        <f t="shared" si="1"/>
        <v>1251450.5</v>
      </c>
      <c r="AH17" s="16">
        <f t="shared" si="1"/>
        <v>6753343</v>
      </c>
    </row>
    <row r="18" spans="1:34" s="34" customFormat="1" x14ac:dyDescent="0.2">
      <c r="A18" s="15" t="s">
        <v>3</v>
      </c>
      <c r="B18" s="16">
        <f>+B17+B13</f>
        <v>21221008</v>
      </c>
      <c r="C18" s="16">
        <f t="shared" ref="C18:AH18" si="2">+C17+C13</f>
        <v>680000</v>
      </c>
      <c r="D18" s="16">
        <f t="shared" si="2"/>
        <v>2573274</v>
      </c>
      <c r="E18" s="16">
        <f t="shared" si="2"/>
        <v>9783655</v>
      </c>
      <c r="F18" s="16">
        <f t="shared" si="2"/>
        <v>2174290</v>
      </c>
      <c r="G18" s="16">
        <f t="shared" si="2"/>
        <v>3865894</v>
      </c>
      <c r="H18" s="16">
        <f t="shared" si="2"/>
        <v>22082409.5</v>
      </c>
      <c r="I18" s="16">
        <f t="shared" si="2"/>
        <v>35361547</v>
      </c>
      <c r="J18" s="16">
        <f t="shared" si="2"/>
        <v>1094759</v>
      </c>
      <c r="K18" s="16">
        <f t="shared" si="2"/>
        <v>191823</v>
      </c>
      <c r="L18" s="16">
        <f t="shared" si="2"/>
        <v>13901527</v>
      </c>
      <c r="M18" s="16">
        <f t="shared" si="2"/>
        <v>860918.5</v>
      </c>
      <c r="N18" s="16">
        <f t="shared" si="2"/>
        <v>4703701.5</v>
      </c>
      <c r="O18" s="16">
        <f t="shared" si="2"/>
        <v>943114.2</v>
      </c>
      <c r="P18" s="16">
        <f t="shared" si="2"/>
        <v>5080541</v>
      </c>
      <c r="Q18" s="16">
        <f t="shared" si="2"/>
        <v>1680025.5</v>
      </c>
      <c r="R18" s="16">
        <f t="shared" si="2"/>
        <v>2826390.75</v>
      </c>
      <c r="S18" s="16">
        <f t="shared" si="2"/>
        <v>4044889.5</v>
      </c>
      <c r="T18" s="16">
        <f t="shared" si="2"/>
        <v>64300210</v>
      </c>
      <c r="U18" s="16">
        <f t="shared" si="2"/>
        <v>1410323</v>
      </c>
      <c r="V18" s="16">
        <f t="shared" si="2"/>
        <v>25130035</v>
      </c>
      <c r="W18" s="16">
        <f t="shared" si="2"/>
        <v>2804237</v>
      </c>
      <c r="X18" s="16">
        <f t="shared" si="2"/>
        <v>21181626</v>
      </c>
      <c r="Y18" s="16">
        <f t="shared" si="2"/>
        <v>5500331.5</v>
      </c>
      <c r="Z18" s="16">
        <f t="shared" si="2"/>
        <v>9746952</v>
      </c>
      <c r="AA18" s="16">
        <f t="shared" si="2"/>
        <v>3608438</v>
      </c>
      <c r="AB18" s="16">
        <f t="shared" si="2"/>
        <v>1383713</v>
      </c>
      <c r="AC18" s="16">
        <f t="shared" si="2"/>
        <v>27180564</v>
      </c>
      <c r="AD18" s="16">
        <f t="shared" si="2"/>
        <v>7315896</v>
      </c>
      <c r="AE18" s="16">
        <f t="shared" si="2"/>
        <v>854975.66666666674</v>
      </c>
      <c r="AF18" s="16">
        <f t="shared" si="2"/>
        <v>97430</v>
      </c>
      <c r="AG18" s="16">
        <f t="shared" si="2"/>
        <v>3279380</v>
      </c>
      <c r="AH18" s="16">
        <f t="shared" si="2"/>
        <v>6753343</v>
      </c>
    </row>
    <row r="19" spans="1:34" x14ac:dyDescent="0.2">
      <c r="A19" s="14" t="s">
        <v>248</v>
      </c>
      <c r="B19" s="13">
        <v>57</v>
      </c>
      <c r="C19" s="13">
        <v>0</v>
      </c>
      <c r="D19" s="13">
        <v>2856</v>
      </c>
      <c r="E19" s="13">
        <v>840</v>
      </c>
      <c r="F19" s="13">
        <v>326</v>
      </c>
      <c r="G19" s="13">
        <v>2258</v>
      </c>
      <c r="H19" s="13">
        <v>157</v>
      </c>
      <c r="I19" s="13">
        <v>31</v>
      </c>
      <c r="J19" s="13">
        <v>37</v>
      </c>
      <c r="K19" s="13">
        <v>36</v>
      </c>
      <c r="L19" s="13">
        <v>161</v>
      </c>
      <c r="M19" s="13">
        <v>1758</v>
      </c>
      <c r="N19" s="13">
        <v>92</v>
      </c>
      <c r="O19" s="13">
        <v>1948</v>
      </c>
      <c r="P19" s="13">
        <v>84</v>
      </c>
      <c r="Q19" s="13">
        <v>1142</v>
      </c>
      <c r="R19" s="13">
        <v>2376</v>
      </c>
      <c r="S19" s="13">
        <v>316</v>
      </c>
      <c r="T19" s="13">
        <v>161</v>
      </c>
      <c r="U19" s="13">
        <v>84</v>
      </c>
      <c r="V19" s="13">
        <v>123</v>
      </c>
      <c r="W19" s="13">
        <v>248</v>
      </c>
      <c r="X19" s="13">
        <v>57</v>
      </c>
      <c r="Y19" s="13">
        <v>45</v>
      </c>
      <c r="Z19" s="13">
        <v>1144</v>
      </c>
      <c r="AA19" s="13">
        <v>667</v>
      </c>
      <c r="AB19" s="13">
        <v>90</v>
      </c>
      <c r="AC19" s="13">
        <v>1485</v>
      </c>
      <c r="AD19" s="13">
        <v>282</v>
      </c>
      <c r="AE19" s="13">
        <v>252</v>
      </c>
      <c r="AF19" s="13">
        <v>104</v>
      </c>
      <c r="AG19" s="13">
        <v>729</v>
      </c>
      <c r="AH19" s="13">
        <v>0</v>
      </c>
    </row>
    <row r="20" spans="1:34" x14ac:dyDescent="0.2">
      <c r="A20" s="14" t="s">
        <v>249</v>
      </c>
      <c r="B20" s="13">
        <v>3</v>
      </c>
      <c r="C20" s="13">
        <v>1</v>
      </c>
      <c r="D20" s="13">
        <v>22</v>
      </c>
      <c r="E20" s="13">
        <v>13</v>
      </c>
      <c r="F20" s="13">
        <v>2</v>
      </c>
      <c r="G20" s="13">
        <v>5</v>
      </c>
      <c r="H20" s="13">
        <v>3</v>
      </c>
      <c r="I20" s="13">
        <v>2</v>
      </c>
      <c r="J20" s="13">
        <v>1</v>
      </c>
      <c r="K20" s="13">
        <v>1</v>
      </c>
      <c r="L20" s="13">
        <v>1</v>
      </c>
      <c r="M20" s="13">
        <v>4</v>
      </c>
      <c r="N20" s="13">
        <v>3</v>
      </c>
      <c r="O20" s="13">
        <v>10</v>
      </c>
      <c r="P20" s="13">
        <v>1</v>
      </c>
      <c r="Q20" s="13">
        <v>3</v>
      </c>
      <c r="R20" s="13">
        <v>12</v>
      </c>
      <c r="S20" s="13">
        <v>4</v>
      </c>
      <c r="T20" s="13">
        <v>2</v>
      </c>
      <c r="U20" s="13">
        <v>2</v>
      </c>
      <c r="V20" s="13">
        <v>1</v>
      </c>
      <c r="W20" s="13">
        <v>1</v>
      </c>
      <c r="X20" s="13">
        <v>3</v>
      </c>
      <c r="Y20" s="13">
        <v>2</v>
      </c>
      <c r="Z20" s="13">
        <v>5</v>
      </c>
      <c r="AA20" s="13">
        <v>1</v>
      </c>
      <c r="AB20" s="13">
        <v>1</v>
      </c>
      <c r="AC20" s="13">
        <v>16</v>
      </c>
      <c r="AD20" s="13">
        <v>3</v>
      </c>
      <c r="AE20" s="13">
        <v>3</v>
      </c>
      <c r="AF20" s="13">
        <v>3</v>
      </c>
      <c r="AG20" s="13">
        <v>7</v>
      </c>
      <c r="AH20" s="13">
        <v>0</v>
      </c>
    </row>
    <row r="22" spans="1:34" x14ac:dyDescent="0.2">
      <c r="A22" s="18" t="s">
        <v>288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</row>
    <row r="23" spans="1:34" x14ac:dyDescent="0.2">
      <c r="A23" s="17" t="s">
        <v>254</v>
      </c>
      <c r="B23" s="6">
        <f>+B5/$B$18</f>
        <v>0.24600763545256663</v>
      </c>
      <c r="C23" s="6">
        <f>+C5/$C$18</f>
        <v>0</v>
      </c>
      <c r="D23" s="6">
        <f>+D5/$D$18</f>
        <v>0.13833627622132072</v>
      </c>
      <c r="E23" s="6">
        <f>+E5/$E$18</f>
        <v>0.19908822418615538</v>
      </c>
      <c r="F23" s="6">
        <f>+F5/$F$18</f>
        <v>0.15796926812890644</v>
      </c>
      <c r="G23" s="6">
        <f>+G5/$G$18</f>
        <v>0.10009353593243892</v>
      </c>
      <c r="H23" s="6">
        <f>+H5/$H$18</f>
        <v>0.22259314591553064</v>
      </c>
      <c r="I23" s="6">
        <f>+I5/$I$18</f>
        <v>0.1136849584097664</v>
      </c>
      <c r="J23" s="6">
        <f>+J5/$J$18</f>
        <v>0</v>
      </c>
      <c r="K23" s="6">
        <f>+K5/$K$18</f>
        <v>0</v>
      </c>
      <c r="L23" s="6">
        <f>+L5/$L$18</f>
        <v>0.27764669305753248</v>
      </c>
      <c r="M23" s="6">
        <f>+M5/$M$18</f>
        <v>0.15419752276202683</v>
      </c>
      <c r="N23" s="6">
        <f>+N5/$N$18</f>
        <v>2.2645463365394254E-2</v>
      </c>
      <c r="O23" s="6">
        <f>+O5/$O$18</f>
        <v>0.1335522251706103</v>
      </c>
      <c r="P23" s="6">
        <f>+P5/$P$18</f>
        <v>0</v>
      </c>
      <c r="Q23" s="6">
        <f>+Q5/$Q$18</f>
        <v>0.171622990246279</v>
      </c>
      <c r="R23" s="6">
        <f t="shared" ref="R23:R36" si="3">+R5/$R$18</f>
        <v>0.10847562390302898</v>
      </c>
      <c r="S23" s="6">
        <f>+S5/$S$18</f>
        <v>0.1286298426693733</v>
      </c>
      <c r="T23" s="6">
        <f>+T5/$T$18</f>
        <v>0.1463301908345245</v>
      </c>
      <c r="U23" s="6">
        <f>+U5/$U$18</f>
        <v>0.23804475995924337</v>
      </c>
      <c r="V23" s="6">
        <f>+V5/$V$18</f>
        <v>0.13343948784790788</v>
      </c>
      <c r="W23" s="6">
        <f>+W5/$W$18</f>
        <v>0.22544028910537875</v>
      </c>
      <c r="X23" s="6">
        <f>+X5/$X$18</f>
        <v>7.1736607945018002E-2</v>
      </c>
      <c r="Y23" s="6">
        <f>+Y5/$Y$18</f>
        <v>3.3991860308783206E-2</v>
      </c>
      <c r="Z23" s="6">
        <f>+Z5/$Z$18</f>
        <v>0.3865910081428533</v>
      </c>
      <c r="AA23" s="6">
        <f>+AA5/$AA$18</f>
        <v>7.2237627472053006E-2</v>
      </c>
      <c r="AB23" s="6">
        <f>+AB5/$AB$18</f>
        <v>0.32572000118521688</v>
      </c>
      <c r="AC23" s="6">
        <f>+AC5/$AC$18</f>
        <v>0.1926717193947852</v>
      </c>
      <c r="AD23" s="6">
        <f>+AD5/$AD$18</f>
        <v>2.0135606082973294E-3</v>
      </c>
      <c r="AE23" s="6">
        <f>+AE5/$AE$18</f>
        <v>0.18354908346319407</v>
      </c>
      <c r="AF23" s="6">
        <f>+AF5/$AF$18</f>
        <v>0.12445345376167505</v>
      </c>
      <c r="AG23" s="6">
        <f>+AG5/$AG$18</f>
        <v>8.9329690368301323E-2</v>
      </c>
      <c r="AH23" s="6">
        <f>+AH5/$AH$18</f>
        <v>0</v>
      </c>
    </row>
    <row r="24" spans="1:34" x14ac:dyDescent="0.2">
      <c r="A24" s="5" t="s">
        <v>255</v>
      </c>
      <c r="B24" s="6">
        <f t="shared" ref="B24:B36" si="4">+B6/$B$18</f>
        <v>4.8023731954674347E-2</v>
      </c>
      <c r="C24" s="6">
        <f t="shared" ref="C24:C36" si="5">+C6/$C$18</f>
        <v>0</v>
      </c>
      <c r="D24" s="6">
        <f t="shared" ref="D24:D36" si="6">+D6/$D$18</f>
        <v>0.17802812403853724</v>
      </c>
      <c r="E24" s="6">
        <f t="shared" ref="E24:E36" si="7">+E6/$E$18</f>
        <v>5.6673860637972209E-2</v>
      </c>
      <c r="F24" s="6">
        <f t="shared" ref="F24:F36" si="8">+F6/$F$18</f>
        <v>0.33484263828652111</v>
      </c>
      <c r="G24" s="6">
        <f t="shared" ref="G24:G36" si="9">+G6/$G$18</f>
        <v>6.4070691022568127E-2</v>
      </c>
      <c r="H24" s="6">
        <f t="shared" ref="H24:H36" si="10">+H6/$H$18</f>
        <v>0.10127520278074727</v>
      </c>
      <c r="I24" s="6">
        <f t="shared" ref="I24:I36" si="11">+I6/$I$18</f>
        <v>0.23299605642253152</v>
      </c>
      <c r="J24" s="6">
        <f t="shared" ref="J24:J36" si="12">+J6/$J$18</f>
        <v>0</v>
      </c>
      <c r="K24" s="6">
        <f t="shared" ref="K24:K36" si="13">+K6/$K$18</f>
        <v>0</v>
      </c>
      <c r="L24" s="6">
        <f t="shared" ref="L24:L36" si="14">+L6/$L$18</f>
        <v>4.5751376809180747E-2</v>
      </c>
      <c r="M24" s="6">
        <f t="shared" ref="M24:M36" si="15">+M6/$M$18</f>
        <v>7.2567844691454539E-2</v>
      </c>
      <c r="N24" s="6">
        <f t="shared" ref="N24:N36" si="16">+N6/$N$18</f>
        <v>5.7028491285001821E-3</v>
      </c>
      <c r="O24" s="6">
        <f t="shared" ref="O24:O36" si="17">+O6/$O$18</f>
        <v>6.1713629166011925E-2</v>
      </c>
      <c r="P24" s="6">
        <f t="shared" ref="P24:P36" si="18">+P6/$P$18</f>
        <v>2.0374601838662458E-2</v>
      </c>
      <c r="Q24" s="6">
        <f t="shared" ref="Q24:Q36" si="19">+Q6/$Q$18</f>
        <v>9.6461333473807392E-2</v>
      </c>
      <c r="R24" s="6">
        <f t="shared" si="3"/>
        <v>3.6643464814622675E-2</v>
      </c>
      <c r="S24" s="6">
        <f t="shared" ref="S24:S36" si="20">+S6/$S$18</f>
        <v>7.7473933465920394E-2</v>
      </c>
      <c r="T24" s="6">
        <f t="shared" ref="T24:T36" si="21">+T6/$T$18</f>
        <v>6.7698830221549822E-2</v>
      </c>
      <c r="U24" s="6">
        <f t="shared" ref="U24:U36" si="22">+U6/$U$18</f>
        <v>6.2333238555990367E-3</v>
      </c>
      <c r="V24" s="6">
        <f t="shared" ref="V24:V36" si="23">+V6/$V$18</f>
        <v>0.11928005671301294</v>
      </c>
      <c r="W24" s="6">
        <f t="shared" ref="W24:W36" si="24">+W6/$W$18</f>
        <v>5.5569482893207669E-3</v>
      </c>
      <c r="X24" s="6">
        <f t="shared" ref="X24:X36" si="25">+X6/$X$18</f>
        <v>9.2741086071484791E-2</v>
      </c>
      <c r="Y24" s="6">
        <f t="shared" ref="Y24:Y36" si="26">+Y6/$Y$18</f>
        <v>4.0436926392527432E-2</v>
      </c>
      <c r="Z24" s="6">
        <f t="shared" ref="Z24:Z36" si="27">+Z6/$Z$18</f>
        <v>4.0345022731208692E-2</v>
      </c>
      <c r="AA24" s="6">
        <f t="shared" ref="AA24:AA36" si="28">+AA6/$AA$18</f>
        <v>3.8701510182522186E-2</v>
      </c>
      <c r="AB24" s="6">
        <f t="shared" ref="AB24:AB36" si="29">+AB6/$AB$18</f>
        <v>6.35319607461952E-3</v>
      </c>
      <c r="AC24" s="6">
        <f t="shared" ref="AC24:AC36" si="30">+AC6/$AC$18</f>
        <v>5.7578422581665338E-2</v>
      </c>
      <c r="AD24" s="6">
        <f t="shared" ref="AD24:AD36" si="31">+AD6/$AD$18</f>
        <v>6.1154505203463801E-4</v>
      </c>
      <c r="AE24" s="6">
        <f t="shared" ref="AE24:AE36" si="32">+AE6/$AE$18</f>
        <v>7.9501287950885152E-2</v>
      </c>
      <c r="AF24" s="6">
        <f t="shared" ref="AF24:AF36" si="33">+AF6/$AF$18</f>
        <v>6.3301857744021348E-2</v>
      </c>
      <c r="AG24" s="6">
        <f t="shared" ref="AG24:AH36" si="34">+AG6/$AG$18</f>
        <v>3.2898520452036666E-2</v>
      </c>
      <c r="AH24" s="6">
        <f t="shared" ref="AH24:AH36" si="35">+AH6/$AH$18</f>
        <v>0</v>
      </c>
    </row>
    <row r="25" spans="1:34" x14ac:dyDescent="0.2">
      <c r="A25" s="5" t="s">
        <v>256</v>
      </c>
      <c r="B25" s="6">
        <f t="shared" si="4"/>
        <v>1.4302996351539945E-2</v>
      </c>
      <c r="C25" s="6">
        <f t="shared" si="5"/>
        <v>0</v>
      </c>
      <c r="D25" s="6">
        <f t="shared" si="6"/>
        <v>1.8784352429739592E-2</v>
      </c>
      <c r="E25" s="6">
        <f t="shared" si="7"/>
        <v>1.5511789816791372E-2</v>
      </c>
      <c r="F25" s="6">
        <f t="shared" si="8"/>
        <v>2.7685359358687205E-2</v>
      </c>
      <c r="G25" s="6">
        <f t="shared" si="9"/>
        <v>1.6275278111608855E-2</v>
      </c>
      <c r="H25" s="6">
        <f t="shared" si="10"/>
        <v>3.3083436841437074E-2</v>
      </c>
      <c r="I25" s="6">
        <f t="shared" si="11"/>
        <v>2.5398492888334327E-3</v>
      </c>
      <c r="J25" s="6">
        <f t="shared" si="12"/>
        <v>9.5478548246691733E-2</v>
      </c>
      <c r="K25" s="6">
        <f t="shared" si="13"/>
        <v>0.78675132804721015</v>
      </c>
      <c r="L25" s="6">
        <f t="shared" si="14"/>
        <v>2.1833860409723335E-2</v>
      </c>
      <c r="M25" s="6">
        <f t="shared" si="15"/>
        <v>3.3852797912926717E-2</v>
      </c>
      <c r="N25" s="6">
        <f t="shared" si="16"/>
        <v>5.8325342286282408E-3</v>
      </c>
      <c r="O25" s="6">
        <f t="shared" si="17"/>
        <v>3.5024390471482668E-2</v>
      </c>
      <c r="P25" s="6">
        <f t="shared" si="18"/>
        <v>6.604611595497409E-3</v>
      </c>
      <c r="Q25" s="6">
        <f t="shared" si="19"/>
        <v>6.856175694952249E-2</v>
      </c>
      <c r="R25" s="6">
        <f t="shared" si="3"/>
        <v>2.6374272559447062E-2</v>
      </c>
      <c r="S25" s="6">
        <f t="shared" si="20"/>
        <v>3.0226412859980477E-2</v>
      </c>
      <c r="T25" s="6">
        <f t="shared" si="21"/>
        <v>5.2003438246935742E-2</v>
      </c>
      <c r="U25" s="6">
        <f t="shared" si="22"/>
        <v>0.25610799795507838</v>
      </c>
      <c r="V25" s="6">
        <f t="shared" si="23"/>
        <v>2.5619343546477352E-2</v>
      </c>
      <c r="W25" s="6">
        <f t="shared" si="24"/>
        <v>0</v>
      </c>
      <c r="X25" s="6">
        <f t="shared" si="25"/>
        <v>8.2722450108409992E-2</v>
      </c>
      <c r="Y25" s="6">
        <f t="shared" si="26"/>
        <v>1.2892313854174062E-2</v>
      </c>
      <c r="Z25" s="6">
        <f t="shared" si="27"/>
        <v>0.10853136447168305</v>
      </c>
      <c r="AA25" s="6">
        <f t="shared" si="28"/>
        <v>9.2630107542377056E-3</v>
      </c>
      <c r="AB25" s="6">
        <f t="shared" si="29"/>
        <v>0.32226191413970962</v>
      </c>
      <c r="AC25" s="6">
        <f t="shared" si="30"/>
        <v>6.4848543981648066E-3</v>
      </c>
      <c r="AD25" s="6">
        <f t="shared" si="31"/>
        <v>6.6029733974712964E-4</v>
      </c>
      <c r="AE25" s="6">
        <f t="shared" si="32"/>
        <v>3.381031896814217E-2</v>
      </c>
      <c r="AF25" s="6">
        <f t="shared" si="33"/>
        <v>2.2477676280406447E-2</v>
      </c>
      <c r="AG25" s="6">
        <f t="shared" si="34"/>
        <v>4.8184336673395584E-2</v>
      </c>
      <c r="AH25" s="6">
        <f t="shared" si="35"/>
        <v>0</v>
      </c>
    </row>
    <row r="26" spans="1:34" x14ac:dyDescent="0.2">
      <c r="A26" s="5" t="s">
        <v>257</v>
      </c>
      <c r="B26" s="6">
        <f t="shared" si="4"/>
        <v>0.23893078029092679</v>
      </c>
      <c r="C26" s="6">
        <f t="shared" si="5"/>
        <v>0.92647058823529416</v>
      </c>
      <c r="D26" s="6">
        <f t="shared" si="6"/>
        <v>0.10634601234514031</v>
      </c>
      <c r="E26" s="6">
        <f t="shared" si="7"/>
        <v>0.2039804653782252</v>
      </c>
      <c r="F26" s="6">
        <f t="shared" si="8"/>
        <v>0.14166417543198009</v>
      </c>
      <c r="G26" s="6">
        <f t="shared" si="9"/>
        <v>0.26563066654181411</v>
      </c>
      <c r="H26" s="6">
        <f t="shared" si="10"/>
        <v>9.8883298944347539E-2</v>
      </c>
      <c r="I26" s="6">
        <f t="shared" si="11"/>
        <v>0.18688393355641369</v>
      </c>
      <c r="J26" s="6">
        <f t="shared" si="12"/>
        <v>0.88177397947858849</v>
      </c>
      <c r="K26" s="6">
        <f t="shared" si="13"/>
        <v>8.9436616047085069E-2</v>
      </c>
      <c r="L26" s="6">
        <f t="shared" si="14"/>
        <v>0.22308916135615894</v>
      </c>
      <c r="M26" s="6">
        <f t="shared" si="15"/>
        <v>0.1794054837943429</v>
      </c>
      <c r="N26" s="6">
        <f t="shared" si="16"/>
        <v>0.47335678082463356</v>
      </c>
      <c r="O26" s="6">
        <f t="shared" si="17"/>
        <v>0.13233688984854644</v>
      </c>
      <c r="P26" s="6">
        <f t="shared" si="18"/>
        <v>0.45793508998352733</v>
      </c>
      <c r="Q26" s="6">
        <f t="shared" si="19"/>
        <v>0.19549048511466047</v>
      </c>
      <c r="R26" s="6">
        <f t="shared" si="3"/>
        <v>0.32638436493609385</v>
      </c>
      <c r="S26" s="6">
        <f t="shared" si="20"/>
        <v>9.221228416746613E-2</v>
      </c>
      <c r="T26" s="6">
        <f t="shared" si="21"/>
        <v>0.1523905598442058</v>
      </c>
      <c r="U26" s="6">
        <f t="shared" si="22"/>
        <v>6.4595840810934793E-2</v>
      </c>
      <c r="V26" s="6">
        <f t="shared" si="23"/>
        <v>3.5065530151470146E-2</v>
      </c>
      <c r="W26" s="6">
        <f t="shared" si="24"/>
        <v>1.2549581222985075E-2</v>
      </c>
      <c r="X26" s="6">
        <f t="shared" si="25"/>
        <v>0.19770833457261497</v>
      </c>
      <c r="Y26" s="6">
        <f t="shared" si="26"/>
        <v>7.980455359826949E-2</v>
      </c>
      <c r="Z26" s="6">
        <f t="shared" si="27"/>
        <v>4.1375088335307286E-2</v>
      </c>
      <c r="AA26" s="6">
        <f t="shared" si="28"/>
        <v>2.2682667680586448E-2</v>
      </c>
      <c r="AB26" s="6">
        <f t="shared" si="29"/>
        <v>3.4506433053675151E-2</v>
      </c>
      <c r="AC26" s="6">
        <f t="shared" si="30"/>
        <v>0.25620395514971656</v>
      </c>
      <c r="AD26" s="6">
        <f t="shared" si="31"/>
        <v>0.25188261287475927</v>
      </c>
      <c r="AE26" s="6">
        <f t="shared" si="32"/>
        <v>0.16602889672883475</v>
      </c>
      <c r="AF26" s="6">
        <f t="shared" si="33"/>
        <v>1.1192651134147594E-2</v>
      </c>
      <c r="AG26" s="6">
        <f t="shared" si="34"/>
        <v>5.2766757740792467E-2</v>
      </c>
      <c r="AH26" s="6">
        <f t="shared" si="35"/>
        <v>0</v>
      </c>
    </row>
    <row r="27" spans="1:34" x14ac:dyDescent="0.2">
      <c r="A27" s="5" t="s">
        <v>258</v>
      </c>
      <c r="B27" s="6">
        <f t="shared" si="4"/>
        <v>6.5312637363880172E-4</v>
      </c>
      <c r="C27" s="6">
        <f t="shared" si="5"/>
        <v>0</v>
      </c>
      <c r="D27" s="6">
        <f t="shared" si="6"/>
        <v>1.7138811157636981E-3</v>
      </c>
      <c r="E27" s="6">
        <f t="shared" si="7"/>
        <v>7.0832424078731313E-4</v>
      </c>
      <c r="F27" s="6">
        <f t="shared" si="8"/>
        <v>0</v>
      </c>
      <c r="G27" s="6">
        <f t="shared" si="9"/>
        <v>2.7419272230433633E-4</v>
      </c>
      <c r="H27" s="6">
        <f t="shared" si="10"/>
        <v>4.6644592837570553E-3</v>
      </c>
      <c r="I27" s="6">
        <f t="shared" si="11"/>
        <v>0</v>
      </c>
      <c r="J27" s="6">
        <f t="shared" si="12"/>
        <v>0</v>
      </c>
      <c r="K27" s="6">
        <f t="shared" si="13"/>
        <v>0</v>
      </c>
      <c r="L27" s="6">
        <f t="shared" si="14"/>
        <v>1.9940255484163717E-3</v>
      </c>
      <c r="M27" s="6">
        <f t="shared" si="15"/>
        <v>8.3983559419387552E-2</v>
      </c>
      <c r="N27" s="6">
        <f t="shared" si="16"/>
        <v>0</v>
      </c>
      <c r="O27" s="6">
        <f t="shared" si="17"/>
        <v>6.5947050738924304E-2</v>
      </c>
      <c r="P27" s="6">
        <f t="shared" si="18"/>
        <v>0</v>
      </c>
      <c r="Q27" s="6">
        <f t="shared" si="19"/>
        <v>1.38944319595149E-2</v>
      </c>
      <c r="R27" s="6">
        <f t="shared" si="3"/>
        <v>7.5775969759312297E-3</v>
      </c>
      <c r="S27" s="6">
        <f t="shared" si="20"/>
        <v>0</v>
      </c>
      <c r="T27" s="6">
        <f t="shared" si="21"/>
        <v>3.8519625363587461E-3</v>
      </c>
      <c r="U27" s="6">
        <f t="shared" si="22"/>
        <v>0</v>
      </c>
      <c r="V27" s="6">
        <f t="shared" si="23"/>
        <v>5.9463904447407253E-3</v>
      </c>
      <c r="W27" s="6">
        <f t="shared" si="24"/>
        <v>0</v>
      </c>
      <c r="X27" s="6">
        <f t="shared" si="25"/>
        <v>1.9630221022692027E-3</v>
      </c>
      <c r="Y27" s="6">
        <f t="shared" si="26"/>
        <v>0</v>
      </c>
      <c r="Z27" s="6">
        <f t="shared" si="27"/>
        <v>0</v>
      </c>
      <c r="AA27" s="6">
        <f t="shared" si="28"/>
        <v>0</v>
      </c>
      <c r="AB27" s="6">
        <f t="shared" si="29"/>
        <v>0</v>
      </c>
      <c r="AC27" s="6">
        <f t="shared" si="30"/>
        <v>2.5496159682337718E-4</v>
      </c>
      <c r="AD27" s="6">
        <f t="shared" si="31"/>
        <v>6.1099829740608665E-5</v>
      </c>
      <c r="AE27" s="6">
        <f t="shared" si="32"/>
        <v>1.0189373810638664E-2</v>
      </c>
      <c r="AF27" s="6">
        <f t="shared" si="33"/>
        <v>0.19932772246741251</v>
      </c>
      <c r="AG27" s="6">
        <f t="shared" si="34"/>
        <v>1.9058480566448537E-3</v>
      </c>
      <c r="AH27" s="6">
        <f t="shared" si="35"/>
        <v>0</v>
      </c>
    </row>
    <row r="28" spans="1:34" x14ac:dyDescent="0.2">
      <c r="A28" s="5" t="s">
        <v>259</v>
      </c>
      <c r="B28" s="6">
        <f t="shared" si="4"/>
        <v>9.5424307836837904E-2</v>
      </c>
      <c r="C28" s="6">
        <f t="shared" si="5"/>
        <v>0</v>
      </c>
      <c r="D28" s="6">
        <f t="shared" si="6"/>
        <v>0.11909486292004437</v>
      </c>
      <c r="E28" s="6">
        <f t="shared" si="7"/>
        <v>5.6240229239481562E-2</v>
      </c>
      <c r="F28" s="6">
        <f t="shared" si="8"/>
        <v>0.2180311733945334</v>
      </c>
      <c r="G28" s="6">
        <f t="shared" si="9"/>
        <v>0.17385280093039282</v>
      </c>
      <c r="H28" s="6">
        <f t="shared" si="10"/>
        <v>3.4687926605110733E-2</v>
      </c>
      <c r="I28" s="6">
        <f t="shared" si="11"/>
        <v>3.4155490991386775E-2</v>
      </c>
      <c r="J28" s="6">
        <f t="shared" si="12"/>
        <v>0</v>
      </c>
      <c r="K28" s="6">
        <f t="shared" si="13"/>
        <v>0</v>
      </c>
      <c r="L28" s="6">
        <f t="shared" si="14"/>
        <v>0.15192575606981881</v>
      </c>
      <c r="M28" s="6">
        <f t="shared" si="15"/>
        <v>0.40329253001300358</v>
      </c>
      <c r="N28" s="6">
        <f t="shared" si="16"/>
        <v>2.3275286495114539E-2</v>
      </c>
      <c r="O28" s="6">
        <f t="shared" si="17"/>
        <v>0.31888439385177325</v>
      </c>
      <c r="P28" s="6">
        <f t="shared" si="18"/>
        <v>7.6950466495595643E-2</v>
      </c>
      <c r="Q28" s="6">
        <f t="shared" si="19"/>
        <v>0.26762510449990196</v>
      </c>
      <c r="R28" s="6">
        <f t="shared" si="3"/>
        <v>0.19498577824032293</v>
      </c>
      <c r="S28" s="6">
        <f t="shared" si="20"/>
        <v>0.20801458235138437</v>
      </c>
      <c r="T28" s="6">
        <f t="shared" si="21"/>
        <v>1.2617034998797049E-2</v>
      </c>
      <c r="U28" s="6">
        <f t="shared" si="22"/>
        <v>0.28215096825337177</v>
      </c>
      <c r="V28" s="6">
        <f t="shared" si="23"/>
        <v>2.9997013533805267E-2</v>
      </c>
      <c r="W28" s="6">
        <f t="shared" si="24"/>
        <v>3.424888837855003E-2</v>
      </c>
      <c r="X28" s="6">
        <f t="shared" si="25"/>
        <v>0.14125450048074686</v>
      </c>
      <c r="Y28" s="6">
        <f t="shared" si="26"/>
        <v>3.3479800262947786E-2</v>
      </c>
      <c r="Z28" s="6">
        <f t="shared" si="27"/>
        <v>0.12153553233872497</v>
      </c>
      <c r="AA28" s="6">
        <f t="shared" si="28"/>
        <v>0.31277660860460954</v>
      </c>
      <c r="AB28" s="6">
        <f t="shared" si="29"/>
        <v>0.14830676592617112</v>
      </c>
      <c r="AC28" s="6">
        <f t="shared" si="30"/>
        <v>0.10794477995379345</v>
      </c>
      <c r="AD28" s="6">
        <f t="shared" si="31"/>
        <v>5.9033097244684729E-3</v>
      </c>
      <c r="AE28" s="6">
        <f t="shared" si="32"/>
        <v>0.36899685644074853</v>
      </c>
      <c r="AF28" s="6">
        <f t="shared" si="33"/>
        <v>0.52395566047418662</v>
      </c>
      <c r="AG28" s="6">
        <f t="shared" si="34"/>
        <v>0.33644477004799689</v>
      </c>
      <c r="AH28" s="6">
        <f t="shared" si="35"/>
        <v>0</v>
      </c>
    </row>
    <row r="29" spans="1:34" x14ac:dyDescent="0.2">
      <c r="A29" s="5" t="s">
        <v>260</v>
      </c>
      <c r="B29" s="6">
        <f t="shared" si="4"/>
        <v>0</v>
      </c>
      <c r="C29" s="6">
        <f t="shared" si="5"/>
        <v>0</v>
      </c>
      <c r="D29" s="6">
        <f t="shared" si="6"/>
        <v>5.2857343824026737E-2</v>
      </c>
      <c r="E29" s="6">
        <f t="shared" si="7"/>
        <v>0</v>
      </c>
      <c r="F29" s="6">
        <f t="shared" si="8"/>
        <v>0</v>
      </c>
      <c r="G29" s="6">
        <f t="shared" si="9"/>
        <v>7.1036479530995941E-2</v>
      </c>
      <c r="H29" s="6">
        <f t="shared" si="10"/>
        <v>0.23382808384202819</v>
      </c>
      <c r="I29" s="6">
        <f t="shared" si="11"/>
        <v>0.38606973275235951</v>
      </c>
      <c r="J29" s="6">
        <f t="shared" si="12"/>
        <v>0</v>
      </c>
      <c r="K29" s="6">
        <f t="shared" si="13"/>
        <v>0</v>
      </c>
      <c r="L29" s="6">
        <f t="shared" si="14"/>
        <v>0</v>
      </c>
      <c r="M29" s="6">
        <f t="shared" si="15"/>
        <v>0</v>
      </c>
      <c r="N29" s="6">
        <f t="shared" si="16"/>
        <v>7.6016728527522424E-3</v>
      </c>
      <c r="O29" s="6">
        <f t="shared" si="17"/>
        <v>0</v>
      </c>
      <c r="P29" s="6">
        <f t="shared" si="18"/>
        <v>0</v>
      </c>
      <c r="Q29" s="6">
        <f t="shared" si="19"/>
        <v>0</v>
      </c>
      <c r="R29" s="6">
        <f t="shared" si="3"/>
        <v>0</v>
      </c>
      <c r="S29" s="6">
        <f t="shared" si="20"/>
        <v>6.4479511739443066E-2</v>
      </c>
      <c r="T29" s="6">
        <f t="shared" si="21"/>
        <v>0.4092032980918725</v>
      </c>
      <c r="U29" s="6">
        <f t="shared" si="22"/>
        <v>1.7003197139945955E-3</v>
      </c>
      <c r="V29" s="6">
        <f t="shared" si="23"/>
        <v>0.42080800922083872</v>
      </c>
      <c r="W29" s="6">
        <f t="shared" si="24"/>
        <v>0</v>
      </c>
      <c r="X29" s="6">
        <f t="shared" si="25"/>
        <v>0</v>
      </c>
      <c r="Y29" s="6">
        <f t="shared" si="26"/>
        <v>1.0047121705300853E-2</v>
      </c>
      <c r="Z29" s="6">
        <f t="shared" si="27"/>
        <v>3.3404288848452317E-3</v>
      </c>
      <c r="AA29" s="6">
        <f t="shared" si="28"/>
        <v>1.2483517799114188E-2</v>
      </c>
      <c r="AB29" s="6">
        <f t="shared" si="29"/>
        <v>1.7763799284967331E-3</v>
      </c>
      <c r="AC29" s="6">
        <f t="shared" si="30"/>
        <v>3.1051599959441605E-2</v>
      </c>
      <c r="AD29" s="6">
        <f t="shared" si="31"/>
        <v>0</v>
      </c>
      <c r="AE29" s="6">
        <f t="shared" si="32"/>
        <v>6.6142233287730988E-3</v>
      </c>
      <c r="AF29" s="6">
        <f t="shared" si="33"/>
        <v>0</v>
      </c>
      <c r="AG29" s="6">
        <f t="shared" si="34"/>
        <v>4.4880510950240593E-2</v>
      </c>
      <c r="AH29" s="6">
        <f t="shared" si="35"/>
        <v>0</v>
      </c>
    </row>
    <row r="30" spans="1:34" x14ac:dyDescent="0.2">
      <c r="A30" s="5" t="s">
        <v>261</v>
      </c>
      <c r="B30" s="6">
        <f t="shared" si="4"/>
        <v>0.29013023321041109</v>
      </c>
      <c r="C30" s="6">
        <f t="shared" si="5"/>
        <v>0</v>
      </c>
      <c r="D30" s="6">
        <f t="shared" si="6"/>
        <v>0.1143409968334947</v>
      </c>
      <c r="E30" s="6">
        <f t="shared" si="7"/>
        <v>0.36072556728543675</v>
      </c>
      <c r="F30" s="6">
        <f t="shared" si="8"/>
        <v>0</v>
      </c>
      <c r="G30" s="6">
        <f t="shared" si="9"/>
        <v>1.5387126496484384E-2</v>
      </c>
      <c r="H30" s="6">
        <f t="shared" si="10"/>
        <v>0.2670287180391252</v>
      </c>
      <c r="I30" s="6">
        <f t="shared" si="11"/>
        <v>0</v>
      </c>
      <c r="J30" s="6">
        <f t="shared" si="12"/>
        <v>0</v>
      </c>
      <c r="K30" s="6">
        <f t="shared" si="13"/>
        <v>0</v>
      </c>
      <c r="L30" s="6">
        <f t="shared" si="14"/>
        <v>0.2344715080580716</v>
      </c>
      <c r="M30" s="6">
        <f t="shared" si="15"/>
        <v>0</v>
      </c>
      <c r="N30" s="6">
        <f t="shared" si="16"/>
        <v>0</v>
      </c>
      <c r="O30" s="6">
        <f t="shared" si="17"/>
        <v>1.8983066949898542E-2</v>
      </c>
      <c r="P30" s="6">
        <f t="shared" si="18"/>
        <v>0</v>
      </c>
      <c r="Q30" s="6">
        <f t="shared" si="19"/>
        <v>0</v>
      </c>
      <c r="R30" s="6">
        <f t="shared" si="3"/>
        <v>5.5901683091766417E-4</v>
      </c>
      <c r="S30" s="6">
        <f t="shared" si="20"/>
        <v>0</v>
      </c>
      <c r="T30" s="6">
        <f t="shared" si="21"/>
        <v>0.15590468522575587</v>
      </c>
      <c r="U30" s="6">
        <f t="shared" si="22"/>
        <v>1.4810791570441665E-2</v>
      </c>
      <c r="V30" s="6">
        <f t="shared" si="23"/>
        <v>0.22984416854174697</v>
      </c>
      <c r="W30" s="6">
        <f t="shared" si="24"/>
        <v>0.29654697516650697</v>
      </c>
      <c r="X30" s="6">
        <f t="shared" si="25"/>
        <v>0.35906251956294571</v>
      </c>
      <c r="Y30" s="6">
        <f t="shared" si="26"/>
        <v>0</v>
      </c>
      <c r="Z30" s="6">
        <f t="shared" si="27"/>
        <v>2.9242474980896591E-2</v>
      </c>
      <c r="AA30" s="6">
        <f t="shared" si="28"/>
        <v>0</v>
      </c>
      <c r="AB30" s="6">
        <f t="shared" si="29"/>
        <v>1.3448598083562127E-2</v>
      </c>
      <c r="AC30" s="6">
        <f t="shared" si="30"/>
        <v>0.27970587733205243</v>
      </c>
      <c r="AD30" s="6">
        <f t="shared" si="31"/>
        <v>0</v>
      </c>
      <c r="AE30" s="6">
        <f t="shared" si="32"/>
        <v>1.4425361813416132E-2</v>
      </c>
      <c r="AF30" s="6">
        <f t="shared" si="33"/>
        <v>0</v>
      </c>
      <c r="AG30" s="6">
        <f t="shared" si="34"/>
        <v>1.1977645164634778E-2</v>
      </c>
      <c r="AH30" s="6">
        <f t="shared" si="35"/>
        <v>0</v>
      </c>
    </row>
    <row r="31" spans="1:34" x14ac:dyDescent="0.2">
      <c r="A31" s="7" t="s">
        <v>262</v>
      </c>
      <c r="B31" s="8">
        <f t="shared" si="4"/>
        <v>0.93347281147059558</v>
      </c>
      <c r="C31" s="8">
        <f t="shared" si="5"/>
        <v>0.92647058823529416</v>
      </c>
      <c r="D31" s="8">
        <f t="shared" si="6"/>
        <v>0.72950184972806742</v>
      </c>
      <c r="E31" s="8">
        <f t="shared" si="7"/>
        <v>0.89292846078484989</v>
      </c>
      <c r="F31" s="8">
        <f t="shared" si="8"/>
        <v>0.88019261460062825</v>
      </c>
      <c r="G31" s="8">
        <f t="shared" si="9"/>
        <v>0.70662077128860745</v>
      </c>
      <c r="H31" s="8">
        <f t="shared" si="10"/>
        <v>0.9960442722520837</v>
      </c>
      <c r="I31" s="8">
        <f t="shared" si="11"/>
        <v>0.95633002142129131</v>
      </c>
      <c r="J31" s="8">
        <f t="shared" si="12"/>
        <v>0.97725252772528015</v>
      </c>
      <c r="K31" s="8">
        <f t="shared" si="13"/>
        <v>0.87618794409429523</v>
      </c>
      <c r="L31" s="8">
        <f t="shared" si="14"/>
        <v>0.95671238130890224</v>
      </c>
      <c r="M31" s="8">
        <f t="shared" si="15"/>
        <v>0.92729973859314208</v>
      </c>
      <c r="N31" s="8">
        <f t="shared" si="16"/>
        <v>0.53841458689502297</v>
      </c>
      <c r="O31" s="8">
        <f t="shared" si="17"/>
        <v>0.76644164619724742</v>
      </c>
      <c r="P31" s="8">
        <f t="shared" si="18"/>
        <v>0.56186476991328282</v>
      </c>
      <c r="Q31" s="8">
        <f t="shared" si="19"/>
        <v>0.81365610224368623</v>
      </c>
      <c r="R31" s="8">
        <f t="shared" si="3"/>
        <v>0.70100011826036435</v>
      </c>
      <c r="S31" s="8">
        <f t="shared" si="20"/>
        <v>0.60103656725356769</v>
      </c>
      <c r="T31" s="8">
        <f t="shared" si="21"/>
        <v>1</v>
      </c>
      <c r="U31" s="8">
        <f t="shared" si="22"/>
        <v>0.86364400211866355</v>
      </c>
      <c r="V31" s="8">
        <f t="shared" si="23"/>
        <v>1</v>
      </c>
      <c r="W31" s="8">
        <f t="shared" si="24"/>
        <v>0.57434268216274165</v>
      </c>
      <c r="X31" s="8">
        <f t="shared" si="25"/>
        <v>0.94718852084348959</v>
      </c>
      <c r="Y31" s="8">
        <f t="shared" si="26"/>
        <v>0.21065257612200283</v>
      </c>
      <c r="Z31" s="8">
        <f t="shared" si="27"/>
        <v>0.73096091988551903</v>
      </c>
      <c r="AA31" s="8">
        <f t="shared" si="28"/>
        <v>0.46814494249312305</v>
      </c>
      <c r="AB31" s="8">
        <f t="shared" si="29"/>
        <v>0.8523732883914511</v>
      </c>
      <c r="AC31" s="8">
        <f t="shared" si="30"/>
        <v>0.93189617036644268</v>
      </c>
      <c r="AD31" s="8">
        <f t="shared" si="31"/>
        <v>0.26113242542904747</v>
      </c>
      <c r="AE31" s="8">
        <f t="shared" si="32"/>
        <v>0.8631154025046327</v>
      </c>
      <c r="AF31" s="8">
        <f t="shared" si="33"/>
        <v>0.94470902186184957</v>
      </c>
      <c r="AG31" s="8">
        <f t="shared" si="34"/>
        <v>0.61838807945404317</v>
      </c>
      <c r="AH31" s="8">
        <f t="shared" si="35"/>
        <v>0</v>
      </c>
    </row>
    <row r="32" spans="1:34" x14ac:dyDescent="0.2">
      <c r="A32" s="5" t="s">
        <v>263</v>
      </c>
      <c r="B32" s="6">
        <f t="shared" si="4"/>
        <v>4.6083107833520445E-2</v>
      </c>
      <c r="C32" s="6">
        <f t="shared" si="5"/>
        <v>7.3529411764705885E-2</v>
      </c>
      <c r="D32" s="6">
        <f t="shared" si="6"/>
        <v>0.17282907744319936</v>
      </c>
      <c r="E32" s="6">
        <f t="shared" si="7"/>
        <v>5.3073825681710977E-2</v>
      </c>
      <c r="F32" s="6">
        <f t="shared" si="8"/>
        <v>0.11980738539937175</v>
      </c>
      <c r="G32" s="6">
        <f t="shared" si="9"/>
        <v>0.21570586260254421</v>
      </c>
      <c r="H32" s="6">
        <f t="shared" si="10"/>
        <v>3.1241382422511456E-3</v>
      </c>
      <c r="I32" s="6">
        <f t="shared" si="11"/>
        <v>3.2063218274924456E-2</v>
      </c>
      <c r="J32" s="6">
        <f t="shared" si="12"/>
        <v>2.0461124320512551E-2</v>
      </c>
      <c r="K32" s="6">
        <f t="shared" si="13"/>
        <v>0.1113682926447819</v>
      </c>
      <c r="L32" s="6">
        <f t="shared" si="14"/>
        <v>3.5173474108276016E-2</v>
      </c>
      <c r="M32" s="6">
        <f t="shared" si="15"/>
        <v>5.187831368474484E-2</v>
      </c>
      <c r="N32" s="6">
        <f t="shared" si="16"/>
        <v>0.38564171217072341</v>
      </c>
      <c r="O32" s="6">
        <f t="shared" si="17"/>
        <v>7.5165446559918206E-2</v>
      </c>
      <c r="P32" s="6">
        <f t="shared" si="18"/>
        <v>0.43462044691697205</v>
      </c>
      <c r="Q32" s="6">
        <f t="shared" si="19"/>
        <v>0.14066304350737532</v>
      </c>
      <c r="R32" s="6">
        <f t="shared" si="3"/>
        <v>0.23743806478279764</v>
      </c>
      <c r="S32" s="6">
        <f t="shared" si="20"/>
        <v>5.9241544175681435E-2</v>
      </c>
      <c r="T32" s="6">
        <f t="shared" si="21"/>
        <v>0</v>
      </c>
      <c r="U32" s="6">
        <f t="shared" si="22"/>
        <v>0.10546094759852885</v>
      </c>
      <c r="V32" s="6">
        <f t="shared" si="23"/>
        <v>0</v>
      </c>
      <c r="W32" s="6">
        <f t="shared" si="24"/>
        <v>0.10959451715386395</v>
      </c>
      <c r="X32" s="6">
        <f t="shared" si="25"/>
        <v>3.8474005725528344E-2</v>
      </c>
      <c r="Y32" s="6">
        <f t="shared" si="26"/>
        <v>0.27131128369262836</v>
      </c>
      <c r="Z32" s="6">
        <f t="shared" si="27"/>
        <v>0.20835149285643348</v>
      </c>
      <c r="AA32" s="6">
        <f t="shared" si="28"/>
        <v>0.10826679022890237</v>
      </c>
      <c r="AB32" s="6">
        <f t="shared" si="29"/>
        <v>0.11416384756087426</v>
      </c>
      <c r="AC32" s="6">
        <f t="shared" si="30"/>
        <v>6.187883003457912E-2</v>
      </c>
      <c r="AD32" s="6">
        <f t="shared" si="31"/>
        <v>0.73877594760778442</v>
      </c>
      <c r="AE32" s="6">
        <f t="shared" si="32"/>
        <v>0.13662611060665664</v>
      </c>
      <c r="AF32" s="6">
        <f t="shared" si="33"/>
        <v>5.3099661295288925E-2</v>
      </c>
      <c r="AG32" s="6">
        <f t="shared" si="34"/>
        <v>0.12582439363538231</v>
      </c>
      <c r="AH32" s="6">
        <f t="shared" si="35"/>
        <v>0.47530371254651216</v>
      </c>
    </row>
    <row r="33" spans="1:34" x14ac:dyDescent="0.2">
      <c r="A33" s="5" t="s">
        <v>264</v>
      </c>
      <c r="B33" s="6">
        <f t="shared" si="4"/>
        <v>0</v>
      </c>
      <c r="C33" s="6">
        <f t="shared" si="5"/>
        <v>0</v>
      </c>
      <c r="D33" s="6">
        <f t="shared" si="6"/>
        <v>6.463239326354564E-2</v>
      </c>
      <c r="E33" s="6">
        <f t="shared" si="7"/>
        <v>0</v>
      </c>
      <c r="F33" s="6">
        <f t="shared" si="8"/>
        <v>0</v>
      </c>
      <c r="G33" s="6">
        <f t="shared" si="9"/>
        <v>1.7121007456490013E-2</v>
      </c>
      <c r="H33" s="6">
        <f t="shared" si="10"/>
        <v>0</v>
      </c>
      <c r="I33" s="6">
        <f t="shared" si="11"/>
        <v>3.6229749790075644E-3</v>
      </c>
      <c r="J33" s="6">
        <f t="shared" si="12"/>
        <v>1.6350630595409583E-4</v>
      </c>
      <c r="K33" s="6">
        <f t="shared" si="13"/>
        <v>8.9144680252107407E-4</v>
      </c>
      <c r="L33" s="6">
        <f t="shared" si="14"/>
        <v>0</v>
      </c>
      <c r="M33" s="6">
        <f t="shared" si="15"/>
        <v>2.0197033749419949E-2</v>
      </c>
      <c r="N33" s="6">
        <f t="shared" si="16"/>
        <v>7.5943700934253594E-2</v>
      </c>
      <c r="O33" s="6">
        <f t="shared" si="17"/>
        <v>0.15778301291614527</v>
      </c>
      <c r="P33" s="6">
        <f t="shared" si="18"/>
        <v>3.5147831697451117E-3</v>
      </c>
      <c r="Q33" s="6">
        <f t="shared" si="19"/>
        <v>3.6798250978928596E-2</v>
      </c>
      <c r="R33" s="6">
        <f t="shared" si="3"/>
        <v>1.3476551322565714E-2</v>
      </c>
      <c r="S33" s="6">
        <f t="shared" si="20"/>
        <v>0.33972188857075081</v>
      </c>
      <c r="T33" s="6">
        <f t="shared" si="21"/>
        <v>0</v>
      </c>
      <c r="U33" s="6">
        <f t="shared" si="22"/>
        <v>0</v>
      </c>
      <c r="V33" s="6">
        <f t="shared" si="23"/>
        <v>0</v>
      </c>
      <c r="W33" s="6">
        <f t="shared" si="24"/>
        <v>0</v>
      </c>
      <c r="X33" s="6">
        <f t="shared" si="25"/>
        <v>0</v>
      </c>
      <c r="Y33" s="6">
        <f t="shared" si="26"/>
        <v>0</v>
      </c>
      <c r="Z33" s="6">
        <f t="shared" si="27"/>
        <v>0</v>
      </c>
      <c r="AA33" s="6">
        <f t="shared" si="28"/>
        <v>0.41324861338895114</v>
      </c>
      <c r="AB33" s="6">
        <f t="shared" si="29"/>
        <v>0</v>
      </c>
      <c r="AC33" s="6">
        <f t="shared" si="30"/>
        <v>0</v>
      </c>
      <c r="AD33" s="6">
        <f t="shared" si="31"/>
        <v>9.1626963168056698E-5</v>
      </c>
      <c r="AE33" s="6">
        <f t="shared" si="32"/>
        <v>0</v>
      </c>
      <c r="AF33" s="6">
        <f t="shared" si="33"/>
        <v>0</v>
      </c>
      <c r="AG33" s="6">
        <f t="shared" si="34"/>
        <v>0.19480038909793926</v>
      </c>
      <c r="AH33" s="6">
        <f t="shared" si="35"/>
        <v>0.3062121974257786</v>
      </c>
    </row>
    <row r="34" spans="1:34" x14ac:dyDescent="0.2">
      <c r="A34" s="5" t="s">
        <v>265</v>
      </c>
      <c r="B34" s="6">
        <f t="shared" si="4"/>
        <v>2.0444080695884003E-2</v>
      </c>
      <c r="C34" s="6">
        <f t="shared" si="5"/>
        <v>0</v>
      </c>
      <c r="D34" s="6">
        <f t="shared" si="6"/>
        <v>3.3036679565187604E-2</v>
      </c>
      <c r="E34" s="6">
        <f t="shared" si="7"/>
        <v>5.3997713533439191E-2</v>
      </c>
      <c r="F34" s="6">
        <f t="shared" si="8"/>
        <v>0</v>
      </c>
      <c r="G34" s="6">
        <f t="shared" si="9"/>
        <v>6.0552358652358293E-2</v>
      </c>
      <c r="H34" s="6">
        <f t="shared" si="10"/>
        <v>8.3158950566513139E-4</v>
      </c>
      <c r="I34" s="6">
        <f t="shared" si="11"/>
        <v>7.9837853247766571E-3</v>
      </c>
      <c r="J34" s="6">
        <f t="shared" si="12"/>
        <v>2.1228416482531771E-3</v>
      </c>
      <c r="K34" s="6">
        <f t="shared" si="13"/>
        <v>1.1552316458401756E-2</v>
      </c>
      <c r="L34" s="6">
        <f t="shared" si="14"/>
        <v>8.1141445828217286E-3</v>
      </c>
      <c r="M34" s="6">
        <f t="shared" si="15"/>
        <v>6.2491397269311784E-4</v>
      </c>
      <c r="N34" s="6">
        <f t="shared" si="16"/>
        <v>0</v>
      </c>
      <c r="O34" s="6">
        <f t="shared" si="17"/>
        <v>6.098943266891751E-4</v>
      </c>
      <c r="P34" s="6">
        <f t="shared" si="18"/>
        <v>0</v>
      </c>
      <c r="Q34" s="6">
        <f t="shared" si="19"/>
        <v>8.8826032700098905E-3</v>
      </c>
      <c r="R34" s="6">
        <f t="shared" si="3"/>
        <v>4.8085265634272262E-2</v>
      </c>
      <c r="S34" s="6">
        <f t="shared" si="20"/>
        <v>0</v>
      </c>
      <c r="T34" s="6">
        <f t="shared" si="21"/>
        <v>0</v>
      </c>
      <c r="U34" s="6">
        <f t="shared" si="22"/>
        <v>3.0895050282807555E-2</v>
      </c>
      <c r="V34" s="6">
        <f t="shared" si="23"/>
        <v>0</v>
      </c>
      <c r="W34" s="6">
        <f t="shared" si="24"/>
        <v>0.31606280068339443</v>
      </c>
      <c r="X34" s="6">
        <f t="shared" si="25"/>
        <v>1.4337473430982116E-2</v>
      </c>
      <c r="Y34" s="6">
        <f t="shared" si="26"/>
        <v>0.51803614018536881</v>
      </c>
      <c r="Z34" s="6">
        <f t="shared" si="27"/>
        <v>6.0687587258047439E-2</v>
      </c>
      <c r="AA34" s="6">
        <f t="shared" si="28"/>
        <v>1.0339653889023449E-2</v>
      </c>
      <c r="AB34" s="6">
        <f t="shared" si="29"/>
        <v>3.3462864047674623E-2</v>
      </c>
      <c r="AC34" s="6">
        <f t="shared" si="30"/>
        <v>6.224999598978152E-3</v>
      </c>
      <c r="AD34" s="6">
        <f t="shared" si="31"/>
        <v>0</v>
      </c>
      <c r="AE34" s="6">
        <f t="shared" si="32"/>
        <v>2.5848688871067281E-4</v>
      </c>
      <c r="AF34" s="6">
        <f t="shared" si="33"/>
        <v>2.1913168428615414E-3</v>
      </c>
      <c r="AG34" s="6">
        <f t="shared" si="34"/>
        <v>6.0987137812635317E-2</v>
      </c>
      <c r="AH34" s="6">
        <f t="shared" si="35"/>
        <v>0.21848409002770924</v>
      </c>
    </row>
    <row r="35" spans="1:34" x14ac:dyDescent="0.2">
      <c r="A35" s="7" t="s">
        <v>266</v>
      </c>
      <c r="B35" s="8">
        <f t="shared" si="4"/>
        <v>6.6527188529404452E-2</v>
      </c>
      <c r="C35" s="8">
        <f t="shared" si="5"/>
        <v>7.3529411764705885E-2</v>
      </c>
      <c r="D35" s="8">
        <f t="shared" si="6"/>
        <v>0.27049815027193258</v>
      </c>
      <c r="E35" s="8">
        <f t="shared" si="7"/>
        <v>0.10707153921515017</v>
      </c>
      <c r="F35" s="8">
        <f t="shared" si="8"/>
        <v>0.11980738539937175</v>
      </c>
      <c r="G35" s="8">
        <f t="shared" si="9"/>
        <v>0.29337922871139249</v>
      </c>
      <c r="H35" s="8">
        <f t="shared" si="10"/>
        <v>3.9557277479162767E-3</v>
      </c>
      <c r="I35" s="8">
        <f t="shared" si="11"/>
        <v>4.3669978578708676E-2</v>
      </c>
      <c r="J35" s="8">
        <f t="shared" si="12"/>
        <v>2.2747472274719824E-2</v>
      </c>
      <c r="K35" s="8">
        <f t="shared" si="13"/>
        <v>0.12381205590570474</v>
      </c>
      <c r="L35" s="8">
        <f t="shared" si="14"/>
        <v>4.3287618691097748E-2</v>
      </c>
      <c r="M35" s="8">
        <f t="shared" si="15"/>
        <v>7.2700261406857911E-2</v>
      </c>
      <c r="N35" s="8">
        <f t="shared" si="16"/>
        <v>0.46158541310497703</v>
      </c>
      <c r="O35" s="8">
        <f t="shared" si="17"/>
        <v>0.23355835380275264</v>
      </c>
      <c r="P35" s="8">
        <f t="shared" si="18"/>
        <v>0.43813523008671712</v>
      </c>
      <c r="Q35" s="8">
        <f t="shared" si="19"/>
        <v>0.18634389775631383</v>
      </c>
      <c r="R35" s="8">
        <f t="shared" si="3"/>
        <v>0.2989998817396356</v>
      </c>
      <c r="S35" s="8">
        <f t="shared" si="20"/>
        <v>0.39896343274643226</v>
      </c>
      <c r="T35" s="8">
        <f t="shared" si="21"/>
        <v>0</v>
      </c>
      <c r="U35" s="8">
        <f t="shared" si="22"/>
        <v>0.1363559978813364</v>
      </c>
      <c r="V35" s="8">
        <f t="shared" si="23"/>
        <v>0</v>
      </c>
      <c r="W35" s="8">
        <f t="shared" si="24"/>
        <v>0.42565731783725841</v>
      </c>
      <c r="X35" s="8">
        <f t="shared" si="25"/>
        <v>5.2811479156510459E-2</v>
      </c>
      <c r="Y35" s="8">
        <f t="shared" si="26"/>
        <v>0.78934742387799717</v>
      </c>
      <c r="Z35" s="8">
        <f t="shared" si="27"/>
        <v>0.26903908011448091</v>
      </c>
      <c r="AA35" s="8">
        <f t="shared" si="28"/>
        <v>0.53185505750687689</v>
      </c>
      <c r="AB35" s="8">
        <f t="shared" si="29"/>
        <v>0.14762671160854887</v>
      </c>
      <c r="AC35" s="8">
        <f t="shared" si="30"/>
        <v>6.8103829633557267E-2</v>
      </c>
      <c r="AD35" s="8">
        <f t="shared" si="31"/>
        <v>0.73886757457095253</v>
      </c>
      <c r="AE35" s="8">
        <f t="shared" si="32"/>
        <v>0.1368845974953673</v>
      </c>
      <c r="AF35" s="8">
        <f t="shared" si="33"/>
        <v>5.5290978138150468E-2</v>
      </c>
      <c r="AG35" s="8">
        <f t="shared" si="34"/>
        <v>0.38161192054595688</v>
      </c>
      <c r="AH35" s="8">
        <f t="shared" si="35"/>
        <v>1</v>
      </c>
    </row>
    <row r="36" spans="1:34" x14ac:dyDescent="0.2">
      <c r="A36" s="9" t="s">
        <v>3</v>
      </c>
      <c r="B36" s="8">
        <f t="shared" si="4"/>
        <v>1</v>
      </c>
      <c r="C36" s="8">
        <f t="shared" si="5"/>
        <v>1</v>
      </c>
      <c r="D36" s="8">
        <f t="shared" si="6"/>
        <v>1</v>
      </c>
      <c r="E36" s="8">
        <f t="shared" si="7"/>
        <v>1</v>
      </c>
      <c r="F36" s="8">
        <f t="shared" si="8"/>
        <v>1</v>
      </c>
      <c r="G36" s="8">
        <f t="shared" si="9"/>
        <v>1</v>
      </c>
      <c r="H36" s="8">
        <f t="shared" si="10"/>
        <v>1</v>
      </c>
      <c r="I36" s="8">
        <f t="shared" si="11"/>
        <v>1</v>
      </c>
      <c r="J36" s="8">
        <f t="shared" si="12"/>
        <v>1</v>
      </c>
      <c r="K36" s="8">
        <f t="shared" si="13"/>
        <v>1</v>
      </c>
      <c r="L36" s="8">
        <f t="shared" si="14"/>
        <v>1</v>
      </c>
      <c r="M36" s="8">
        <f t="shared" si="15"/>
        <v>1</v>
      </c>
      <c r="N36" s="8">
        <f t="shared" si="16"/>
        <v>1</v>
      </c>
      <c r="O36" s="8">
        <f t="shared" si="17"/>
        <v>1</v>
      </c>
      <c r="P36" s="8">
        <f t="shared" si="18"/>
        <v>1</v>
      </c>
      <c r="Q36" s="8">
        <f t="shared" si="19"/>
        <v>1</v>
      </c>
      <c r="R36" s="8">
        <f t="shared" si="3"/>
        <v>1</v>
      </c>
      <c r="S36" s="8">
        <f t="shared" si="20"/>
        <v>1</v>
      </c>
      <c r="T36" s="8">
        <f t="shared" si="21"/>
        <v>1</v>
      </c>
      <c r="U36" s="8">
        <f t="shared" si="22"/>
        <v>1</v>
      </c>
      <c r="V36" s="8">
        <f t="shared" si="23"/>
        <v>1</v>
      </c>
      <c r="W36" s="8">
        <f t="shared" si="24"/>
        <v>1</v>
      </c>
      <c r="X36" s="8">
        <f t="shared" si="25"/>
        <v>1</v>
      </c>
      <c r="Y36" s="8">
        <f t="shared" si="26"/>
        <v>1</v>
      </c>
      <c r="Z36" s="8">
        <f t="shared" si="27"/>
        <v>1</v>
      </c>
      <c r="AA36" s="8">
        <f t="shared" si="28"/>
        <v>1</v>
      </c>
      <c r="AB36" s="8">
        <f t="shared" si="29"/>
        <v>1</v>
      </c>
      <c r="AC36" s="8">
        <f t="shared" si="30"/>
        <v>1</v>
      </c>
      <c r="AD36" s="8">
        <f t="shared" si="31"/>
        <v>1</v>
      </c>
      <c r="AE36" s="8">
        <f t="shared" si="32"/>
        <v>1</v>
      </c>
      <c r="AF36" s="8">
        <f t="shared" si="33"/>
        <v>1</v>
      </c>
      <c r="AG36" s="8">
        <f t="shared" si="34"/>
        <v>1</v>
      </c>
      <c r="AH36" s="8">
        <f t="shared" si="35"/>
        <v>1</v>
      </c>
    </row>
  </sheetData>
  <mergeCells count="3">
    <mergeCell ref="A1:AH1"/>
    <mergeCell ref="A2:AH2"/>
    <mergeCell ref="A22:AH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930A5-10F9-4309-9DFD-F96E50E909BE}">
  <dimension ref="A1:R55"/>
  <sheetViews>
    <sheetView workbookViewId="0">
      <selection sqref="A1:P1"/>
    </sheetView>
  </sheetViews>
  <sheetFormatPr baseColWidth="10" defaultRowHeight="12.75" x14ac:dyDescent="0.2"/>
  <cols>
    <col min="1" max="1" width="27.140625" style="1" bestFit="1" customWidth="1"/>
    <col min="2" max="13" width="11.42578125" style="3"/>
    <col min="14" max="16384" width="11.42578125" style="1"/>
  </cols>
  <sheetData>
    <row r="1" spans="1:16" ht="15" customHeight="1" x14ac:dyDescent="0.2">
      <c r="A1" s="35" t="s">
        <v>309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">
      <c r="A2" s="12" t="s">
        <v>270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25.5" x14ac:dyDescent="0.2">
      <c r="A3" s="36" t="s">
        <v>267</v>
      </c>
      <c r="B3" s="37" t="s">
        <v>133</v>
      </c>
      <c r="C3" s="37" t="s">
        <v>55</v>
      </c>
      <c r="D3" s="37" t="s">
        <v>43</v>
      </c>
      <c r="E3" s="37" t="s">
        <v>307</v>
      </c>
      <c r="F3" s="37" t="s">
        <v>61</v>
      </c>
      <c r="G3" s="37" t="s">
        <v>66</v>
      </c>
      <c r="H3" s="37" t="s">
        <v>68</v>
      </c>
      <c r="I3" s="37" t="s">
        <v>55</v>
      </c>
      <c r="J3" s="37" t="s">
        <v>51</v>
      </c>
      <c r="K3" s="37" t="s">
        <v>61</v>
      </c>
      <c r="L3" s="37" t="s">
        <v>308</v>
      </c>
      <c r="M3" s="37" t="s">
        <v>55</v>
      </c>
      <c r="N3" s="37" t="s">
        <v>70</v>
      </c>
      <c r="O3" s="37" t="s">
        <v>310</v>
      </c>
      <c r="P3" s="37" t="s">
        <v>310</v>
      </c>
    </row>
    <row r="4" spans="1:16" x14ac:dyDescent="0.2">
      <c r="A4" s="22" t="s">
        <v>268</v>
      </c>
      <c r="B4" s="22" t="s">
        <v>81</v>
      </c>
      <c r="C4" s="22" t="s">
        <v>60</v>
      </c>
      <c r="D4" s="22" t="s">
        <v>46</v>
      </c>
      <c r="E4" s="22" t="s">
        <v>59</v>
      </c>
      <c r="F4" s="22" t="s">
        <v>62</v>
      </c>
      <c r="G4" s="22" t="s">
        <v>13</v>
      </c>
      <c r="H4" s="22" t="s">
        <v>69</v>
      </c>
      <c r="I4" s="22" t="s">
        <v>58</v>
      </c>
      <c r="J4" s="22" t="s">
        <v>54</v>
      </c>
      <c r="K4" s="22" t="s">
        <v>63</v>
      </c>
      <c r="L4" s="22" t="s">
        <v>57</v>
      </c>
      <c r="M4" s="22" t="s">
        <v>9</v>
      </c>
      <c r="N4" s="22" t="s">
        <v>72</v>
      </c>
      <c r="O4" s="22" t="s">
        <v>33</v>
      </c>
      <c r="P4" s="22" t="s">
        <v>75</v>
      </c>
    </row>
    <row r="5" spans="1:16" x14ac:dyDescent="0.2">
      <c r="A5" s="14" t="s">
        <v>250</v>
      </c>
      <c r="B5" s="13">
        <v>345005</v>
      </c>
      <c r="C5" s="13">
        <v>493970</v>
      </c>
      <c r="D5" s="13">
        <v>123462</v>
      </c>
      <c r="E5" s="13">
        <v>3633694.3333333335</v>
      </c>
      <c r="F5" s="13">
        <v>6219270</v>
      </c>
      <c r="G5" s="13">
        <v>1738866</v>
      </c>
      <c r="H5" s="13">
        <v>1500000</v>
      </c>
      <c r="I5" s="13">
        <v>405274</v>
      </c>
      <c r="J5" s="13">
        <v>7372827</v>
      </c>
      <c r="K5" s="13">
        <v>5801642</v>
      </c>
      <c r="L5" s="13">
        <v>3969630</v>
      </c>
      <c r="M5" s="13">
        <v>129940</v>
      </c>
      <c r="N5" s="13">
        <v>0</v>
      </c>
      <c r="O5" s="13">
        <v>2846930</v>
      </c>
      <c r="P5" s="13">
        <v>1657354</v>
      </c>
    </row>
    <row r="6" spans="1:16" x14ac:dyDescent="0.2">
      <c r="A6" s="14" t="s">
        <v>238</v>
      </c>
      <c r="B6" s="13">
        <v>44186</v>
      </c>
      <c r="C6" s="13">
        <v>32480</v>
      </c>
      <c r="D6" s="13">
        <v>24562</v>
      </c>
      <c r="E6" s="13">
        <v>623028.66666666663</v>
      </c>
      <c r="F6" s="13">
        <v>1513652</v>
      </c>
      <c r="G6" s="13">
        <v>480515</v>
      </c>
      <c r="H6" s="13">
        <v>460000</v>
      </c>
      <c r="I6" s="13">
        <v>101886</v>
      </c>
      <c r="J6" s="13">
        <v>815362</v>
      </c>
      <c r="K6" s="13">
        <v>2370604</v>
      </c>
      <c r="L6" s="13">
        <v>545452.5</v>
      </c>
      <c r="M6" s="13">
        <v>35955</v>
      </c>
      <c r="N6" s="13">
        <v>0</v>
      </c>
      <c r="O6" s="13">
        <v>384366</v>
      </c>
      <c r="P6" s="13">
        <v>223761</v>
      </c>
    </row>
    <row r="7" spans="1:16" x14ac:dyDescent="0.2">
      <c r="A7" s="14" t="s">
        <v>239</v>
      </c>
      <c r="B7" s="13">
        <v>49459</v>
      </c>
      <c r="C7" s="13">
        <v>50725</v>
      </c>
      <c r="D7" s="13">
        <v>3126</v>
      </c>
      <c r="E7" s="13">
        <v>336514.33333333331</v>
      </c>
      <c r="F7" s="13">
        <v>127079</v>
      </c>
      <c r="G7" s="13">
        <v>291707</v>
      </c>
      <c r="H7" s="13">
        <v>50000</v>
      </c>
      <c r="I7" s="13">
        <v>35320</v>
      </c>
      <c r="J7" s="13">
        <v>1216660</v>
      </c>
      <c r="K7" s="13">
        <v>195546</v>
      </c>
      <c r="L7" s="13">
        <v>304170</v>
      </c>
      <c r="M7" s="13">
        <v>16934</v>
      </c>
      <c r="N7" s="13">
        <v>0</v>
      </c>
      <c r="O7" s="13">
        <v>46360</v>
      </c>
      <c r="P7" s="13">
        <v>50028</v>
      </c>
    </row>
    <row r="8" spans="1:16" x14ac:dyDescent="0.2">
      <c r="A8" s="14" t="s">
        <v>240</v>
      </c>
      <c r="B8" s="13">
        <v>831171</v>
      </c>
      <c r="C8" s="13">
        <v>378009</v>
      </c>
      <c r="D8" s="13">
        <v>34801</v>
      </c>
      <c r="E8" s="13">
        <v>1508038.6666666667</v>
      </c>
      <c r="F8" s="13">
        <v>1732992</v>
      </c>
      <c r="G8" s="13">
        <v>1003052</v>
      </c>
      <c r="H8" s="13">
        <v>400000</v>
      </c>
      <c r="I8" s="13">
        <v>37074</v>
      </c>
      <c r="J8" s="13">
        <v>4682532</v>
      </c>
      <c r="K8" s="13">
        <v>3744238</v>
      </c>
      <c r="L8" s="13">
        <v>1440497.5</v>
      </c>
      <c r="M8" s="13">
        <v>73305</v>
      </c>
      <c r="N8" s="13">
        <v>0</v>
      </c>
      <c r="O8" s="13">
        <v>817199</v>
      </c>
      <c r="P8" s="13">
        <v>881852</v>
      </c>
    </row>
    <row r="9" spans="1:16" x14ac:dyDescent="0.2">
      <c r="A9" s="14" t="s">
        <v>241</v>
      </c>
      <c r="B9" s="13">
        <v>326261</v>
      </c>
      <c r="C9" s="13">
        <v>0</v>
      </c>
      <c r="D9" s="13">
        <v>0</v>
      </c>
      <c r="E9" s="13">
        <v>108753.66666666667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</row>
    <row r="10" spans="1:16" x14ac:dyDescent="0.2">
      <c r="A10" s="14" t="s">
        <v>242</v>
      </c>
      <c r="B10" s="13">
        <v>821497</v>
      </c>
      <c r="C10" s="13">
        <v>963104</v>
      </c>
      <c r="D10" s="13">
        <v>21523</v>
      </c>
      <c r="E10" s="13">
        <v>3069027</v>
      </c>
      <c r="F10" s="13">
        <v>8110827</v>
      </c>
      <c r="G10" s="13">
        <v>449077</v>
      </c>
      <c r="H10" s="13">
        <v>130000</v>
      </c>
      <c r="I10" s="13">
        <v>727062</v>
      </c>
      <c r="J10" s="13">
        <v>1957934</v>
      </c>
      <c r="K10" s="13">
        <v>5858068</v>
      </c>
      <c r="L10" s="13">
        <v>2991010.5</v>
      </c>
      <c r="M10" s="13">
        <v>235207</v>
      </c>
      <c r="N10" s="13">
        <v>0</v>
      </c>
      <c r="O10" s="13">
        <v>446870</v>
      </c>
      <c r="P10" s="13">
        <v>804366</v>
      </c>
    </row>
    <row r="11" spans="1:16" x14ac:dyDescent="0.2">
      <c r="A11" s="14" t="s">
        <v>243</v>
      </c>
      <c r="B11" s="13">
        <v>325951</v>
      </c>
      <c r="C11" s="13">
        <v>95049</v>
      </c>
      <c r="D11" s="13">
        <v>79566</v>
      </c>
      <c r="E11" s="13">
        <v>1481834.6666666667</v>
      </c>
      <c r="F11" s="13">
        <v>1309042</v>
      </c>
      <c r="G11" s="13">
        <v>212914</v>
      </c>
      <c r="H11" s="13">
        <v>20000</v>
      </c>
      <c r="I11" s="13">
        <v>0</v>
      </c>
      <c r="J11" s="13">
        <v>1468146</v>
      </c>
      <c r="K11" s="13">
        <v>1923103</v>
      </c>
      <c r="L11" s="13">
        <v>555650.75</v>
      </c>
      <c r="M11" s="13">
        <v>0</v>
      </c>
      <c r="N11" s="13">
        <v>0</v>
      </c>
      <c r="O11" s="13">
        <v>211716</v>
      </c>
      <c r="P11" s="13">
        <v>123252</v>
      </c>
    </row>
    <row r="12" spans="1:16" x14ac:dyDescent="0.2">
      <c r="A12" s="14" t="s">
        <v>244</v>
      </c>
      <c r="B12" s="13">
        <v>1059819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9933.75</v>
      </c>
      <c r="M12" s="13">
        <v>0</v>
      </c>
      <c r="N12" s="13">
        <v>0</v>
      </c>
      <c r="O12" s="13">
        <v>0</v>
      </c>
      <c r="P12" s="13">
        <v>0</v>
      </c>
    </row>
    <row r="13" spans="1:16" x14ac:dyDescent="0.2">
      <c r="A13" s="15" t="s">
        <v>251</v>
      </c>
      <c r="B13" s="16">
        <f>SUM(B5:B12)</f>
        <v>3803349</v>
      </c>
      <c r="C13" s="16">
        <f t="shared" ref="C13:M13" si="0">SUM(C5:C12)</f>
        <v>2013337</v>
      </c>
      <c r="D13" s="16">
        <f t="shared" si="0"/>
        <v>287040</v>
      </c>
      <c r="E13" s="16">
        <f t="shared" si="0"/>
        <v>10760891.333333334</v>
      </c>
      <c r="F13" s="16">
        <f t="shared" si="0"/>
        <v>19012862</v>
      </c>
      <c r="G13" s="16">
        <f t="shared" si="0"/>
        <v>4176131</v>
      </c>
      <c r="H13" s="16">
        <f t="shared" si="0"/>
        <v>2560000</v>
      </c>
      <c r="I13" s="16">
        <f t="shared" si="0"/>
        <v>1306616</v>
      </c>
      <c r="J13" s="16">
        <f t="shared" si="0"/>
        <v>17513461</v>
      </c>
      <c r="K13" s="16">
        <f t="shared" si="0"/>
        <v>19893201</v>
      </c>
      <c r="L13" s="16">
        <f t="shared" si="0"/>
        <v>9816345</v>
      </c>
      <c r="M13" s="16">
        <f t="shared" si="0"/>
        <v>491341</v>
      </c>
      <c r="N13" s="16">
        <f>SUM(N5:N12)</f>
        <v>0</v>
      </c>
      <c r="O13" s="16">
        <f t="shared" ref="O13:P13" si="1">SUM(O5:O12)</f>
        <v>4753441</v>
      </c>
      <c r="P13" s="16">
        <f t="shared" si="1"/>
        <v>3740613</v>
      </c>
    </row>
    <row r="14" spans="1:16" x14ac:dyDescent="0.2">
      <c r="A14" s="14" t="s">
        <v>245</v>
      </c>
      <c r="B14" s="13">
        <v>450612</v>
      </c>
      <c r="C14" s="13">
        <v>93967</v>
      </c>
      <c r="D14" s="13">
        <v>123807</v>
      </c>
      <c r="E14" s="13">
        <v>621394.66666666663</v>
      </c>
      <c r="F14" s="13">
        <v>1509</v>
      </c>
      <c r="G14" s="13">
        <v>502097</v>
      </c>
      <c r="H14" s="13">
        <v>600000</v>
      </c>
      <c r="I14" s="13">
        <v>9638</v>
      </c>
      <c r="J14" s="13">
        <v>1538088</v>
      </c>
      <c r="K14" s="13">
        <v>879366</v>
      </c>
      <c r="L14" s="13">
        <v>469334.75</v>
      </c>
      <c r="M14" s="13">
        <v>9095</v>
      </c>
      <c r="N14" s="13">
        <v>1438506</v>
      </c>
      <c r="O14" s="13">
        <v>1746983</v>
      </c>
      <c r="P14" s="13">
        <v>1017014</v>
      </c>
    </row>
    <row r="15" spans="1:16" x14ac:dyDescent="0.2">
      <c r="A15" s="14" t="s">
        <v>246</v>
      </c>
      <c r="B15" s="13">
        <v>30790</v>
      </c>
      <c r="C15" s="13">
        <v>0</v>
      </c>
      <c r="D15" s="13">
        <v>0</v>
      </c>
      <c r="E15" s="13">
        <v>23800.333333333332</v>
      </c>
      <c r="F15" s="13">
        <v>355722</v>
      </c>
      <c r="G15" s="13">
        <v>0</v>
      </c>
      <c r="H15" s="13">
        <v>180000</v>
      </c>
      <c r="I15" s="13">
        <v>0</v>
      </c>
      <c r="J15" s="13">
        <v>0</v>
      </c>
      <c r="K15" s="13">
        <v>243923</v>
      </c>
      <c r="L15" s="13">
        <v>13378.25</v>
      </c>
      <c r="M15" s="13">
        <v>0</v>
      </c>
      <c r="N15" s="13">
        <v>3650232</v>
      </c>
      <c r="O15" s="13">
        <v>94076</v>
      </c>
      <c r="P15" s="13">
        <v>54767</v>
      </c>
    </row>
    <row r="16" spans="1:16" x14ac:dyDescent="0.2">
      <c r="A16" s="14" t="s">
        <v>247</v>
      </c>
      <c r="B16" s="13">
        <v>308539</v>
      </c>
      <c r="C16" s="13">
        <v>315300</v>
      </c>
      <c r="D16" s="13">
        <v>3064</v>
      </c>
      <c r="E16" s="13">
        <v>168205.66666666666</v>
      </c>
      <c r="F16" s="13">
        <v>229893</v>
      </c>
      <c r="G16" s="13">
        <v>59984</v>
      </c>
      <c r="H16" s="13">
        <v>300000</v>
      </c>
      <c r="I16" s="13">
        <v>301400</v>
      </c>
      <c r="J16" s="13">
        <v>0</v>
      </c>
      <c r="K16" s="13">
        <v>337734</v>
      </c>
      <c r="L16" s="13">
        <v>406790.5</v>
      </c>
      <c r="M16" s="13">
        <v>232554</v>
      </c>
      <c r="N16" s="13">
        <v>1119587</v>
      </c>
      <c r="O16" s="13">
        <v>303535</v>
      </c>
      <c r="P16" s="13">
        <v>176705</v>
      </c>
    </row>
    <row r="17" spans="1:18" x14ac:dyDescent="0.2">
      <c r="A17" s="15" t="s">
        <v>252</v>
      </c>
      <c r="B17" s="16">
        <f>SUM(B14:B16)</f>
        <v>789941</v>
      </c>
      <c r="C17" s="16">
        <f t="shared" ref="C17:M17" si="2">SUM(C14:C16)</f>
        <v>409267</v>
      </c>
      <c r="D17" s="16">
        <f t="shared" si="2"/>
        <v>126871</v>
      </c>
      <c r="E17" s="16">
        <f t="shared" si="2"/>
        <v>813400.66666666663</v>
      </c>
      <c r="F17" s="16">
        <f t="shared" si="2"/>
        <v>587124</v>
      </c>
      <c r="G17" s="16">
        <f t="shared" si="2"/>
        <v>562081</v>
      </c>
      <c r="H17" s="16">
        <f t="shared" si="2"/>
        <v>1080000</v>
      </c>
      <c r="I17" s="16">
        <f t="shared" si="2"/>
        <v>311038</v>
      </c>
      <c r="J17" s="16">
        <f t="shared" si="2"/>
        <v>1538088</v>
      </c>
      <c r="K17" s="16">
        <f t="shared" si="2"/>
        <v>1461023</v>
      </c>
      <c r="L17" s="16">
        <f t="shared" si="2"/>
        <v>889503.5</v>
      </c>
      <c r="M17" s="16">
        <f t="shared" si="2"/>
        <v>241649</v>
      </c>
      <c r="N17" s="16">
        <f>SUM(N14:N16)</f>
        <v>6208325</v>
      </c>
      <c r="O17" s="16">
        <f t="shared" ref="O17:P17" si="3">SUM(O14:O16)</f>
        <v>2144594</v>
      </c>
      <c r="P17" s="16">
        <f t="shared" si="3"/>
        <v>1248486</v>
      </c>
    </row>
    <row r="18" spans="1:18" x14ac:dyDescent="0.2">
      <c r="A18" s="15" t="s">
        <v>3</v>
      </c>
      <c r="B18" s="16">
        <f>+B17+B13</f>
        <v>4593290</v>
      </c>
      <c r="C18" s="16">
        <f t="shared" ref="C18:M18" si="4">+C17+C13</f>
        <v>2422604</v>
      </c>
      <c r="D18" s="16">
        <f t="shared" si="4"/>
        <v>413911</v>
      </c>
      <c r="E18" s="16">
        <f t="shared" si="4"/>
        <v>11574292</v>
      </c>
      <c r="F18" s="16">
        <f t="shared" si="4"/>
        <v>19599986</v>
      </c>
      <c r="G18" s="16">
        <f t="shared" si="4"/>
        <v>4738212</v>
      </c>
      <c r="H18" s="16">
        <f t="shared" si="4"/>
        <v>3640000</v>
      </c>
      <c r="I18" s="16">
        <f t="shared" si="4"/>
        <v>1617654</v>
      </c>
      <c r="J18" s="16">
        <f t="shared" si="4"/>
        <v>19051549</v>
      </c>
      <c r="K18" s="16">
        <f t="shared" si="4"/>
        <v>21354224</v>
      </c>
      <c r="L18" s="16">
        <f t="shared" si="4"/>
        <v>10705848.5</v>
      </c>
      <c r="M18" s="16">
        <f t="shared" si="4"/>
        <v>732990</v>
      </c>
      <c r="N18" s="16">
        <f>+N17+N13</f>
        <v>6208325</v>
      </c>
      <c r="O18" s="16">
        <f t="shared" ref="O18:P18" si="5">+O17+O13</f>
        <v>6898035</v>
      </c>
      <c r="P18" s="16">
        <f t="shared" si="5"/>
        <v>4989099</v>
      </c>
    </row>
    <row r="19" spans="1:18" x14ac:dyDescent="0.2">
      <c r="A19" s="14" t="s">
        <v>248</v>
      </c>
      <c r="B19" s="13">
        <v>2357</v>
      </c>
      <c r="C19" s="13">
        <v>638</v>
      </c>
      <c r="D19" s="13">
        <v>64</v>
      </c>
      <c r="E19" s="13">
        <v>1335</v>
      </c>
      <c r="F19" s="13">
        <v>413</v>
      </c>
      <c r="G19" s="13">
        <v>121</v>
      </c>
      <c r="H19" s="13">
        <v>5</v>
      </c>
      <c r="I19" s="13">
        <v>666</v>
      </c>
      <c r="J19" s="13">
        <v>197</v>
      </c>
      <c r="K19" s="13">
        <v>281</v>
      </c>
      <c r="L19" s="13">
        <v>3863</v>
      </c>
      <c r="M19" s="13">
        <v>327</v>
      </c>
      <c r="N19" s="13">
        <v>0</v>
      </c>
      <c r="O19" s="13">
        <v>92</v>
      </c>
      <c r="P19" s="13">
        <v>156</v>
      </c>
    </row>
    <row r="20" spans="1:18" x14ac:dyDescent="0.2">
      <c r="A20" s="14" t="s">
        <v>249</v>
      </c>
      <c r="B20" s="13">
        <v>4</v>
      </c>
      <c r="C20" s="13">
        <v>1</v>
      </c>
      <c r="D20" s="13">
        <v>2</v>
      </c>
      <c r="E20" s="13">
        <v>4</v>
      </c>
      <c r="F20" s="13">
        <v>1</v>
      </c>
      <c r="G20" s="13">
        <v>1</v>
      </c>
      <c r="H20" s="13">
        <v>1</v>
      </c>
      <c r="I20" s="13">
        <v>1</v>
      </c>
      <c r="J20" s="13">
        <v>1</v>
      </c>
      <c r="K20" s="13">
        <v>1</v>
      </c>
      <c r="L20" s="13">
        <v>11</v>
      </c>
      <c r="M20" s="13">
        <v>2</v>
      </c>
      <c r="N20" s="13">
        <v>1</v>
      </c>
      <c r="O20" s="13">
        <v>1</v>
      </c>
      <c r="P20" s="13">
        <v>1</v>
      </c>
    </row>
    <row r="22" spans="1:18" x14ac:dyDescent="0.2">
      <c r="A22" s="18" t="s">
        <v>288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8" x14ac:dyDescent="0.2">
      <c r="A23" s="17" t="s">
        <v>254</v>
      </c>
      <c r="B23" s="6">
        <f>+B5/$B$18</f>
        <v>7.5110650535890403E-2</v>
      </c>
      <c r="C23" s="6">
        <f>+C5/$C$18</f>
        <v>0.20390043110636324</v>
      </c>
      <c r="D23" s="6">
        <f>+D5/$D$17</f>
        <v>0.97313018735566048</v>
      </c>
      <c r="E23" s="6">
        <f>+E5/$E$18</f>
        <v>0.31394527918712728</v>
      </c>
      <c r="F23" s="6">
        <f t="shared" ref="F23:F36" si="6">+F5/$F$18</f>
        <v>0.31730992052749424</v>
      </c>
      <c r="G23" s="6">
        <f t="shared" ref="G23:G36" si="7">+G5/$G$18</f>
        <v>0.36698780046143986</v>
      </c>
      <c r="H23" s="6">
        <f>+H5/$H$18</f>
        <v>0.41208791208791207</v>
      </c>
      <c r="I23" s="6">
        <f>+I5/$I$18</f>
        <v>0.25053194317202565</v>
      </c>
      <c r="J23" s="6">
        <f>+J5/$J$18</f>
        <v>0.38699357201873719</v>
      </c>
      <c r="K23" s="6">
        <f>+K5/$K$18</f>
        <v>0.27168592031253397</v>
      </c>
      <c r="L23" s="6">
        <f>+L5/$L$18</f>
        <v>0.3707907878576836</v>
      </c>
      <c r="M23" s="6">
        <f>+M5/$M$18</f>
        <v>0.17727390551030711</v>
      </c>
      <c r="N23" s="6">
        <f>+N5/$N$18</f>
        <v>0</v>
      </c>
      <c r="O23" s="6">
        <f>+O5/$O$18</f>
        <v>0.41271608508799967</v>
      </c>
      <c r="P23" s="6">
        <f>+P5/$P$18</f>
        <v>0.33219505165161084</v>
      </c>
      <c r="Q23" s="38"/>
      <c r="R23" s="38"/>
    </row>
    <row r="24" spans="1:18" x14ac:dyDescent="0.2">
      <c r="A24" s="5" t="s">
        <v>255</v>
      </c>
      <c r="B24" s="6">
        <f t="shared" ref="B24:B36" si="8">+B6/$B$18</f>
        <v>9.6196843656725355E-3</v>
      </c>
      <c r="C24" s="6">
        <f t="shared" ref="C24:C36" si="9">+C6/$C$18</f>
        <v>1.3407061162286531E-2</v>
      </c>
      <c r="D24" s="6">
        <f t="shared" ref="D24:D36" si="10">+D6/$D$17</f>
        <v>0.1935982218158602</v>
      </c>
      <c r="E24" s="6">
        <f t="shared" ref="E24:E36" si="11">+E6/$E$18</f>
        <v>5.3828663270865003E-2</v>
      </c>
      <c r="F24" s="6">
        <f t="shared" si="6"/>
        <v>7.7227198019427151E-2</v>
      </c>
      <c r="G24" s="6">
        <f t="shared" si="7"/>
        <v>0.10141272699490862</v>
      </c>
      <c r="H24" s="6">
        <f t="shared" ref="H24:H36" si="12">+H6/$H$18</f>
        <v>0.12637362637362637</v>
      </c>
      <c r="I24" s="6">
        <f t="shared" ref="I24:I36" si="13">+I6/$I$18</f>
        <v>6.2983802469502137E-2</v>
      </c>
      <c r="J24" s="6">
        <f t="shared" ref="J24:J36" si="14">+J6/$J$18</f>
        <v>4.2797674876725249E-2</v>
      </c>
      <c r="K24" s="6">
        <f t="shared" ref="K24:K36" si="15">+K6/$K$18</f>
        <v>0.11101335267439361</v>
      </c>
      <c r="L24" s="6">
        <f t="shared" ref="L24:L36" si="16">+L6/$L$18</f>
        <v>5.0949020995393314E-2</v>
      </c>
      <c r="M24" s="6">
        <f t="shared" ref="M24:P36" si="17">+M6/$M$18</f>
        <v>4.9052510948307614E-2</v>
      </c>
      <c r="N24" s="6">
        <f t="shared" ref="N24:N36" si="18">+N6/$N$18</f>
        <v>0</v>
      </c>
      <c r="O24" s="6">
        <f t="shared" ref="O24:O36" si="19">+O6/$O$18</f>
        <v>5.5721085787474256E-2</v>
      </c>
      <c r="P24" s="6">
        <f t="shared" ref="P24:P36" si="20">+P6/$P$18</f>
        <v>4.4849981930605104E-2</v>
      </c>
      <c r="Q24" s="39"/>
      <c r="R24" s="39"/>
    </row>
    <row r="25" spans="1:18" x14ac:dyDescent="0.2">
      <c r="A25" s="5" t="s">
        <v>256</v>
      </c>
      <c r="B25" s="6">
        <f t="shared" si="8"/>
        <v>1.0767663265328338E-2</v>
      </c>
      <c r="C25" s="6">
        <f t="shared" si="9"/>
        <v>2.0938213591655919E-2</v>
      </c>
      <c r="D25" s="6">
        <f t="shared" si="10"/>
        <v>2.4639200447698843E-2</v>
      </c>
      <c r="E25" s="6">
        <f t="shared" si="11"/>
        <v>2.9074290965990259E-2</v>
      </c>
      <c r="F25" s="6">
        <f t="shared" si="6"/>
        <v>6.4836270801417921E-3</v>
      </c>
      <c r="G25" s="6">
        <f t="shared" si="7"/>
        <v>6.156478435325393E-2</v>
      </c>
      <c r="H25" s="6">
        <f t="shared" si="12"/>
        <v>1.3736263736263736E-2</v>
      </c>
      <c r="I25" s="6">
        <f t="shared" si="13"/>
        <v>2.1834088130094569E-2</v>
      </c>
      <c r="J25" s="6">
        <f t="shared" si="14"/>
        <v>6.3861473941042801E-2</v>
      </c>
      <c r="K25" s="6">
        <f t="shared" si="15"/>
        <v>9.1572515114574059E-3</v>
      </c>
      <c r="L25" s="6">
        <f t="shared" si="16"/>
        <v>2.8411573356376191E-2</v>
      </c>
      <c r="M25" s="6">
        <f t="shared" si="17"/>
        <v>2.3102634415203483E-2</v>
      </c>
      <c r="N25" s="6">
        <f t="shared" si="18"/>
        <v>0</v>
      </c>
      <c r="O25" s="6">
        <f t="shared" si="19"/>
        <v>6.7207545337186602E-3</v>
      </c>
      <c r="P25" s="6">
        <f t="shared" si="20"/>
        <v>1.002746187237415E-2</v>
      </c>
      <c r="Q25" s="38"/>
      <c r="R25" s="38"/>
    </row>
    <row r="26" spans="1:18" x14ac:dyDescent="0.2">
      <c r="A26" s="5" t="s">
        <v>257</v>
      </c>
      <c r="B26" s="6">
        <f t="shared" si="8"/>
        <v>0.18095330362332882</v>
      </c>
      <c r="C26" s="6">
        <f t="shared" si="9"/>
        <v>0.15603416819257296</v>
      </c>
      <c r="D26" s="6">
        <f t="shared" si="10"/>
        <v>0.27430224401163389</v>
      </c>
      <c r="E26" s="6">
        <f t="shared" si="11"/>
        <v>0.13029208755634183</v>
      </c>
      <c r="F26" s="6">
        <f t="shared" si="6"/>
        <v>8.8418022339403712E-2</v>
      </c>
      <c r="G26" s="6">
        <f t="shared" si="7"/>
        <v>0.21169420025950716</v>
      </c>
      <c r="H26" s="6">
        <f t="shared" si="12"/>
        <v>0.10989010989010989</v>
      </c>
      <c r="I26" s="6">
        <f t="shared" si="13"/>
        <v>2.2918374386611724E-2</v>
      </c>
      <c r="J26" s="6">
        <f t="shared" si="14"/>
        <v>0.24578221959799698</v>
      </c>
      <c r="K26" s="6">
        <f t="shared" si="15"/>
        <v>0.17533945508860449</v>
      </c>
      <c r="L26" s="6">
        <f t="shared" si="16"/>
        <v>0.13455238975219946</v>
      </c>
      <c r="M26" s="6">
        <f t="shared" si="17"/>
        <v>0.10000818565055458</v>
      </c>
      <c r="N26" s="6">
        <f t="shared" si="18"/>
        <v>0</v>
      </c>
      <c r="O26" s="6">
        <f t="shared" si="19"/>
        <v>0.11846837541415781</v>
      </c>
      <c r="P26" s="6">
        <f t="shared" si="20"/>
        <v>0.17675576291430578</v>
      </c>
    </row>
    <row r="27" spans="1:18" x14ac:dyDescent="0.2">
      <c r="A27" s="5" t="s">
        <v>258</v>
      </c>
      <c r="B27" s="6">
        <f t="shared" si="8"/>
        <v>7.1029915376560157E-2</v>
      </c>
      <c r="C27" s="6">
        <f t="shared" si="9"/>
        <v>0</v>
      </c>
      <c r="D27" s="6">
        <f t="shared" si="10"/>
        <v>0</v>
      </c>
      <c r="E27" s="6">
        <f t="shared" si="11"/>
        <v>9.3961398819613906E-3</v>
      </c>
      <c r="F27" s="6">
        <f t="shared" si="6"/>
        <v>0</v>
      </c>
      <c r="G27" s="6">
        <f t="shared" si="7"/>
        <v>0</v>
      </c>
      <c r="H27" s="6">
        <f t="shared" si="12"/>
        <v>0</v>
      </c>
      <c r="I27" s="6">
        <f t="shared" si="13"/>
        <v>0</v>
      </c>
      <c r="J27" s="6">
        <f t="shared" si="14"/>
        <v>0</v>
      </c>
      <c r="K27" s="6">
        <f t="shared" si="15"/>
        <v>0</v>
      </c>
      <c r="L27" s="6">
        <f t="shared" si="16"/>
        <v>0</v>
      </c>
      <c r="M27" s="6">
        <f t="shared" si="17"/>
        <v>0</v>
      </c>
      <c r="N27" s="6">
        <f t="shared" si="18"/>
        <v>0</v>
      </c>
      <c r="O27" s="6">
        <f t="shared" si="19"/>
        <v>0</v>
      </c>
      <c r="P27" s="6">
        <f t="shared" si="20"/>
        <v>0</v>
      </c>
    </row>
    <row r="28" spans="1:18" x14ac:dyDescent="0.2">
      <c r="A28" s="5" t="s">
        <v>259</v>
      </c>
      <c r="B28" s="6">
        <f t="shared" si="8"/>
        <v>0.1788471879633117</v>
      </c>
      <c r="C28" s="6">
        <f t="shared" si="9"/>
        <v>0.39754908354811597</v>
      </c>
      <c r="D28" s="6">
        <f t="shared" si="10"/>
        <v>0.16964475727313572</v>
      </c>
      <c r="E28" s="6">
        <f t="shared" si="11"/>
        <v>0.26515894017534725</v>
      </c>
      <c r="F28" s="6">
        <f t="shared" si="6"/>
        <v>0.41381799966591815</v>
      </c>
      <c r="G28" s="6">
        <f t="shared" si="7"/>
        <v>9.4777734723562393E-2</v>
      </c>
      <c r="H28" s="6">
        <f t="shared" si="12"/>
        <v>3.5714285714285712E-2</v>
      </c>
      <c r="I28" s="6">
        <f t="shared" si="13"/>
        <v>0.44945458052216358</v>
      </c>
      <c r="J28" s="6">
        <f t="shared" si="14"/>
        <v>0.10277033116834752</v>
      </c>
      <c r="K28" s="6">
        <f t="shared" si="15"/>
        <v>0.27432830151074561</v>
      </c>
      <c r="L28" s="6">
        <f t="shared" si="16"/>
        <v>0.2793809850755874</v>
      </c>
      <c r="M28" s="6">
        <f t="shared" si="17"/>
        <v>0.32088705166509773</v>
      </c>
      <c r="N28" s="6">
        <f t="shared" si="18"/>
        <v>0</v>
      </c>
      <c r="O28" s="6">
        <f t="shared" si="19"/>
        <v>6.4782216964686321E-2</v>
      </c>
      <c r="P28" s="6">
        <f t="shared" si="20"/>
        <v>0.16122470209550863</v>
      </c>
    </row>
    <row r="29" spans="1:18" x14ac:dyDescent="0.2">
      <c r="A29" s="5" t="s">
        <v>260</v>
      </c>
      <c r="B29" s="6">
        <f t="shared" si="8"/>
        <v>7.0962425625205466E-2</v>
      </c>
      <c r="C29" s="6">
        <f t="shared" si="9"/>
        <v>3.9234228953638317E-2</v>
      </c>
      <c r="D29" s="6">
        <f t="shared" si="10"/>
        <v>0.62714095419757077</v>
      </c>
      <c r="E29" s="6">
        <f t="shared" si="11"/>
        <v>0.1280281045844244</v>
      </c>
      <c r="F29" s="6">
        <f t="shared" si="6"/>
        <v>6.6787904848503457E-2</v>
      </c>
      <c r="G29" s="6">
        <f t="shared" si="7"/>
        <v>4.4935515759953332E-2</v>
      </c>
      <c r="H29" s="6">
        <f t="shared" si="12"/>
        <v>5.4945054945054949E-3</v>
      </c>
      <c r="I29" s="6">
        <f t="shared" si="13"/>
        <v>0</v>
      </c>
      <c r="J29" s="6">
        <f t="shared" si="14"/>
        <v>7.7061765423903333E-2</v>
      </c>
      <c r="K29" s="6">
        <f t="shared" si="15"/>
        <v>9.0057264548690688E-2</v>
      </c>
      <c r="L29" s="6">
        <f t="shared" si="16"/>
        <v>5.190160779876532E-2</v>
      </c>
      <c r="M29" s="6">
        <f t="shared" si="17"/>
        <v>0</v>
      </c>
      <c r="N29" s="6">
        <f t="shared" si="18"/>
        <v>0</v>
      </c>
      <c r="O29" s="6">
        <f t="shared" si="19"/>
        <v>3.0692218871026314E-2</v>
      </c>
      <c r="P29" s="6">
        <f t="shared" si="20"/>
        <v>2.4704260228149411E-2</v>
      </c>
    </row>
    <row r="30" spans="1:18" x14ac:dyDescent="0.2">
      <c r="A30" s="5" t="s">
        <v>261</v>
      </c>
      <c r="B30" s="6">
        <f t="shared" si="8"/>
        <v>0.23073200255154802</v>
      </c>
      <c r="C30" s="6">
        <f t="shared" si="9"/>
        <v>0</v>
      </c>
      <c r="D30" s="6">
        <f t="shared" si="10"/>
        <v>0</v>
      </c>
      <c r="E30" s="6">
        <f t="shared" si="11"/>
        <v>0</v>
      </c>
      <c r="F30" s="6">
        <f t="shared" si="6"/>
        <v>0</v>
      </c>
      <c r="G30" s="6">
        <f t="shared" si="7"/>
        <v>0</v>
      </c>
      <c r="H30" s="6">
        <f t="shared" si="12"/>
        <v>0</v>
      </c>
      <c r="I30" s="6">
        <f t="shared" si="13"/>
        <v>0</v>
      </c>
      <c r="J30" s="6">
        <f t="shared" si="14"/>
        <v>0</v>
      </c>
      <c r="K30" s="6">
        <f t="shared" si="15"/>
        <v>0</v>
      </c>
      <c r="L30" s="6">
        <f t="shared" si="16"/>
        <v>9.2788068129303345E-4</v>
      </c>
      <c r="M30" s="6">
        <f t="shared" si="17"/>
        <v>0</v>
      </c>
      <c r="N30" s="6">
        <f t="shared" si="18"/>
        <v>0</v>
      </c>
      <c r="O30" s="6">
        <f t="shared" si="19"/>
        <v>0</v>
      </c>
      <c r="P30" s="6">
        <f t="shared" si="20"/>
        <v>0</v>
      </c>
    </row>
    <row r="31" spans="1:18" x14ac:dyDescent="0.2">
      <c r="A31" s="7" t="s">
        <v>262</v>
      </c>
      <c r="B31" s="8">
        <f t="shared" si="8"/>
        <v>0.82802283330684545</v>
      </c>
      <c r="C31" s="8">
        <f t="shared" si="9"/>
        <v>0.83106318655463296</v>
      </c>
      <c r="D31" s="8">
        <f t="shared" si="10"/>
        <v>2.2624555651015599</v>
      </c>
      <c r="E31" s="8">
        <f t="shared" si="11"/>
        <v>0.92972350562205741</v>
      </c>
      <c r="F31" s="8">
        <f t="shared" si="6"/>
        <v>0.97004467248088855</v>
      </c>
      <c r="G31" s="8">
        <f t="shared" si="7"/>
        <v>0.88137276255262531</v>
      </c>
      <c r="H31" s="8">
        <f t="shared" si="12"/>
        <v>0.70329670329670335</v>
      </c>
      <c r="I31" s="8">
        <f t="shared" si="13"/>
        <v>0.80772278868039771</v>
      </c>
      <c r="J31" s="8">
        <f t="shared" si="14"/>
        <v>0.91926703702675305</v>
      </c>
      <c r="K31" s="8">
        <f t="shared" si="15"/>
        <v>0.9315815456464257</v>
      </c>
      <c r="L31" s="8">
        <f t="shared" si="16"/>
        <v>0.91691424551729828</v>
      </c>
      <c r="M31" s="8">
        <f t="shared" si="17"/>
        <v>0.67032428818947054</v>
      </c>
      <c r="N31" s="8">
        <f t="shared" si="18"/>
        <v>0</v>
      </c>
      <c r="O31" s="8">
        <f t="shared" si="19"/>
        <v>0.68910073665906302</v>
      </c>
      <c r="P31" s="8">
        <f t="shared" si="20"/>
        <v>0.74975722069255391</v>
      </c>
    </row>
    <row r="32" spans="1:18" x14ac:dyDescent="0.2">
      <c r="A32" s="5" t="s">
        <v>263</v>
      </c>
      <c r="B32" s="6">
        <f t="shared" si="8"/>
        <v>9.8102231733681086E-2</v>
      </c>
      <c r="C32" s="6">
        <f t="shared" si="9"/>
        <v>3.8787602100879878E-2</v>
      </c>
      <c r="D32" s="6">
        <f t="shared" si="10"/>
        <v>0.97584948490986911</v>
      </c>
      <c r="E32" s="6">
        <f t="shared" si="11"/>
        <v>5.3687488329019747E-2</v>
      </c>
      <c r="F32" s="6">
        <f t="shared" si="6"/>
        <v>7.6989850911117992E-5</v>
      </c>
      <c r="G32" s="6">
        <f t="shared" si="7"/>
        <v>0.10596760972282372</v>
      </c>
      <c r="H32" s="6">
        <f t="shared" si="12"/>
        <v>0.16483516483516483</v>
      </c>
      <c r="I32" s="6">
        <f t="shared" si="13"/>
        <v>5.958010798353665E-3</v>
      </c>
      <c r="J32" s="6">
        <f t="shared" si="14"/>
        <v>8.0732962973246947E-2</v>
      </c>
      <c r="K32" s="6">
        <f t="shared" si="15"/>
        <v>4.1179955778304099E-2</v>
      </c>
      <c r="L32" s="6">
        <f t="shared" si="16"/>
        <v>4.3839098787919521E-2</v>
      </c>
      <c r="M32" s="6">
        <f t="shared" si="17"/>
        <v>1.2408081965647553E-2</v>
      </c>
      <c r="N32" s="6">
        <f t="shared" si="18"/>
        <v>0.23170597544426233</v>
      </c>
      <c r="O32" s="6">
        <f t="shared" si="19"/>
        <v>0.25325806552155794</v>
      </c>
      <c r="P32" s="6">
        <f t="shared" si="20"/>
        <v>0.20384722772588798</v>
      </c>
    </row>
    <row r="33" spans="1:16" x14ac:dyDescent="0.2">
      <c r="A33" s="5" t="s">
        <v>264</v>
      </c>
      <c r="B33" s="6">
        <f t="shared" si="8"/>
        <v>6.7032562716484263E-3</v>
      </c>
      <c r="C33" s="6">
        <f t="shared" si="9"/>
        <v>0</v>
      </c>
      <c r="D33" s="6">
        <f t="shared" si="10"/>
        <v>0</v>
      </c>
      <c r="E33" s="6">
        <f t="shared" si="11"/>
        <v>2.0563100821487253E-3</v>
      </c>
      <c r="F33" s="6">
        <f t="shared" si="6"/>
        <v>1.8149094596292058E-2</v>
      </c>
      <c r="G33" s="6">
        <f t="shared" si="7"/>
        <v>0</v>
      </c>
      <c r="H33" s="6">
        <f t="shared" si="12"/>
        <v>4.9450549450549448E-2</v>
      </c>
      <c r="I33" s="6">
        <f t="shared" si="13"/>
        <v>0</v>
      </c>
      <c r="J33" s="6">
        <f t="shared" si="14"/>
        <v>0</v>
      </c>
      <c r="K33" s="6">
        <f t="shared" si="15"/>
        <v>1.1422704941186343E-2</v>
      </c>
      <c r="L33" s="6">
        <f t="shared" si="16"/>
        <v>1.2496207096522988E-3</v>
      </c>
      <c r="M33" s="6">
        <f t="shared" si="17"/>
        <v>0</v>
      </c>
      <c r="N33" s="6">
        <f t="shared" si="18"/>
        <v>0.58795762141962604</v>
      </c>
      <c r="O33" s="6">
        <f t="shared" si="19"/>
        <v>1.3638086788483966E-2</v>
      </c>
      <c r="P33" s="6">
        <f t="shared" si="20"/>
        <v>1.0977332780928981E-2</v>
      </c>
    </row>
    <row r="34" spans="1:16" x14ac:dyDescent="0.2">
      <c r="A34" s="5" t="s">
        <v>265</v>
      </c>
      <c r="B34" s="6">
        <f t="shared" si="8"/>
        <v>6.7171678687825073E-2</v>
      </c>
      <c r="C34" s="6">
        <f t="shared" si="9"/>
        <v>0.13014921134448718</v>
      </c>
      <c r="D34" s="6">
        <f t="shared" si="10"/>
        <v>2.4150515090130921E-2</v>
      </c>
      <c r="E34" s="6">
        <f t="shared" si="11"/>
        <v>1.453269596677418E-2</v>
      </c>
      <c r="F34" s="6">
        <f t="shared" si="6"/>
        <v>1.1729243071908316E-2</v>
      </c>
      <c r="G34" s="6">
        <f t="shared" si="7"/>
        <v>1.2659627724550948E-2</v>
      </c>
      <c r="H34" s="6">
        <f t="shared" si="12"/>
        <v>8.2417582417582416E-2</v>
      </c>
      <c r="I34" s="6">
        <f t="shared" si="13"/>
        <v>0.18631920052124867</v>
      </c>
      <c r="J34" s="6">
        <f t="shared" si="14"/>
        <v>0</v>
      </c>
      <c r="K34" s="6">
        <f t="shared" si="15"/>
        <v>1.5815793634083822E-2</v>
      </c>
      <c r="L34" s="6">
        <f t="shared" si="16"/>
        <v>3.7997034985129859E-2</v>
      </c>
      <c r="M34" s="6">
        <f t="shared" si="17"/>
        <v>0.31726762984488194</v>
      </c>
      <c r="N34" s="6">
        <f t="shared" si="18"/>
        <v>0.1803364031361116</v>
      </c>
      <c r="O34" s="6">
        <f t="shared" si="19"/>
        <v>4.4003111030895027E-2</v>
      </c>
      <c r="P34" s="6">
        <f t="shared" si="20"/>
        <v>3.5418218800629134E-2</v>
      </c>
    </row>
    <row r="35" spans="1:16" x14ac:dyDescent="0.2">
      <c r="A35" s="7" t="s">
        <v>266</v>
      </c>
      <c r="B35" s="8">
        <f t="shared" si="8"/>
        <v>0.17197716669315458</v>
      </c>
      <c r="C35" s="8">
        <f t="shared" si="9"/>
        <v>0.16893681344536704</v>
      </c>
      <c r="D35" s="8">
        <f t="shared" si="10"/>
        <v>1</v>
      </c>
      <c r="E35" s="8">
        <f t="shared" si="11"/>
        <v>7.0276494377942658E-2</v>
      </c>
      <c r="F35" s="8">
        <f t="shared" si="6"/>
        <v>2.9955327519111494E-2</v>
      </c>
      <c r="G35" s="8">
        <f t="shared" si="7"/>
        <v>0.11862723744737466</v>
      </c>
      <c r="H35" s="8">
        <f t="shared" si="12"/>
        <v>0.2967032967032967</v>
      </c>
      <c r="I35" s="8">
        <f t="shared" si="13"/>
        <v>0.19227721131960235</v>
      </c>
      <c r="J35" s="8">
        <f t="shared" si="14"/>
        <v>8.0732962973246947E-2</v>
      </c>
      <c r="K35" s="8">
        <f t="shared" si="15"/>
        <v>6.8418454353574257E-2</v>
      </c>
      <c r="L35" s="8">
        <f t="shared" si="16"/>
        <v>8.3085754482701668E-2</v>
      </c>
      <c r="M35" s="8">
        <f t="shared" si="17"/>
        <v>0.32967571181052946</v>
      </c>
      <c r="N35" s="8">
        <f t="shared" si="18"/>
        <v>1</v>
      </c>
      <c r="O35" s="8">
        <f t="shared" si="19"/>
        <v>0.31089926334093693</v>
      </c>
      <c r="P35" s="8">
        <f t="shared" si="20"/>
        <v>0.25024277930744609</v>
      </c>
    </row>
    <row r="36" spans="1:16" x14ac:dyDescent="0.2">
      <c r="A36" s="9" t="s">
        <v>3</v>
      </c>
      <c r="B36" s="8">
        <f t="shared" si="8"/>
        <v>1</v>
      </c>
      <c r="C36" s="8">
        <f t="shared" si="9"/>
        <v>1</v>
      </c>
      <c r="D36" s="8">
        <f t="shared" si="10"/>
        <v>3.2624555651015599</v>
      </c>
      <c r="E36" s="8">
        <f t="shared" si="11"/>
        <v>1</v>
      </c>
      <c r="F36" s="8">
        <f t="shared" si="6"/>
        <v>1</v>
      </c>
      <c r="G36" s="8">
        <f t="shared" si="7"/>
        <v>1</v>
      </c>
      <c r="H36" s="8">
        <f t="shared" si="12"/>
        <v>1</v>
      </c>
      <c r="I36" s="8">
        <f t="shared" si="13"/>
        <v>1</v>
      </c>
      <c r="J36" s="8">
        <f t="shared" si="14"/>
        <v>1</v>
      </c>
      <c r="K36" s="8">
        <f t="shared" si="15"/>
        <v>1</v>
      </c>
      <c r="L36" s="8">
        <f t="shared" si="16"/>
        <v>1</v>
      </c>
      <c r="M36" s="8">
        <f t="shared" si="17"/>
        <v>1</v>
      </c>
      <c r="N36" s="8">
        <f t="shared" si="18"/>
        <v>1</v>
      </c>
      <c r="O36" s="8">
        <f t="shared" si="19"/>
        <v>1</v>
      </c>
      <c r="P36" s="8">
        <f t="shared" si="20"/>
        <v>1</v>
      </c>
    </row>
    <row r="47" spans="1:16" x14ac:dyDescent="0.2">
      <c r="L47" s="1"/>
      <c r="M47" s="1"/>
    </row>
    <row r="48" spans="1:16" x14ac:dyDescent="0.2">
      <c r="L48" s="1"/>
      <c r="M48" s="1"/>
    </row>
    <row r="49" spans="12:13" x14ac:dyDescent="0.2">
      <c r="L49" s="1"/>
      <c r="M49" s="1"/>
    </row>
    <row r="50" spans="12:13" x14ac:dyDescent="0.2">
      <c r="L50" s="1"/>
      <c r="M50" s="1"/>
    </row>
    <row r="51" spans="12:13" x14ac:dyDescent="0.2">
      <c r="L51" s="1"/>
      <c r="M51" s="1"/>
    </row>
    <row r="52" spans="12:13" x14ac:dyDescent="0.2">
      <c r="L52" s="1"/>
      <c r="M52" s="1"/>
    </row>
    <row r="53" spans="12:13" x14ac:dyDescent="0.2">
      <c r="L53" s="1"/>
      <c r="M53" s="1"/>
    </row>
    <row r="54" spans="12:13" x14ac:dyDescent="0.2">
      <c r="L54" s="1"/>
      <c r="M54" s="1"/>
    </row>
    <row r="55" spans="12:13" x14ac:dyDescent="0.2">
      <c r="L55" s="1"/>
      <c r="M55" s="1"/>
    </row>
  </sheetData>
  <mergeCells count="3">
    <mergeCell ref="A1:P1"/>
    <mergeCell ref="A2:P2"/>
    <mergeCell ref="A22:P2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75F756529D5344999D0D802AAD6C9A" ma:contentTypeVersion="4" ma:contentTypeDescription="Crear nuevo documento." ma:contentTypeScope="" ma:versionID="27459195d74885395f54a37c084c0f16">
  <xsd:schema xmlns:xsd="http://www.w3.org/2001/XMLSchema" xmlns:xs="http://www.w3.org/2001/XMLSchema" xmlns:p="http://schemas.microsoft.com/office/2006/metadata/properties" xmlns:ns2="7f46df1b-c851-4487-9672-e2321d678dfc" targetNamespace="http://schemas.microsoft.com/office/2006/metadata/properties" ma:root="true" ma:fieldsID="3ce1ee72f2a1815a326f16ab0e419b7c" ns2:_="">
    <xsd:import namespace="7f46df1b-c851-4487-9672-e2321d678dfc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6df1b-c851-4487-9672-e2321d678dfc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Filtro" ma:index="9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10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1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f46df1b-c851-4487-9672-e2321d678dfc">22</Orden>
    <Descripci_x00f3_n xmlns="7f46df1b-c851-4487-9672-e2321d678dfc" xsi:nil="true"/>
    <Formato xmlns="7f46df1b-c851-4487-9672-e2321d678dfc">/Style%20Library/Images/xls.svg</Formato>
    <Filtro xmlns="7f46df1b-c851-4487-9672-e2321d678dfc">COSTOS</Filtro>
  </documentManagement>
</p:properties>
</file>

<file path=customXml/itemProps1.xml><?xml version="1.0" encoding="utf-8"?>
<ds:datastoreItem xmlns:ds="http://schemas.openxmlformats.org/officeDocument/2006/customXml" ds:itemID="{A35BB343-4216-45F2-8700-606C4F0079D6}"/>
</file>

<file path=customXml/itemProps2.xml><?xml version="1.0" encoding="utf-8"?>
<ds:datastoreItem xmlns:ds="http://schemas.openxmlformats.org/officeDocument/2006/customXml" ds:itemID="{5E45732D-44D5-4D65-B119-FA4F3EF7AA9A}"/>
</file>

<file path=customXml/itemProps3.xml><?xml version="1.0" encoding="utf-8"?>
<ds:datastoreItem xmlns:ds="http://schemas.openxmlformats.org/officeDocument/2006/customXml" ds:itemID="{0401FD3D-D46A-468A-A681-0E3CDD6858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CONTENIDO</vt:lpstr>
      <vt:lpstr>EMPRESA POR TIPO DE AERONAVE</vt:lpstr>
      <vt:lpstr>COBERTURA</vt:lpstr>
      <vt:lpstr>GRAFICAS</vt:lpstr>
      <vt:lpstr>PAX REGULAR NACIONAL - INTER</vt:lpstr>
      <vt:lpstr>CARGA NACIONAL - INTER</vt:lpstr>
      <vt:lpstr>COMERCIAL REGIONAL</vt:lpstr>
      <vt:lpstr>AEROTAXIS</vt:lpstr>
      <vt:lpstr>TRABAJOS AEREOS ESPECIALES</vt:lpstr>
      <vt:lpstr>AVIACIÓN AGRICOLA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Boletin Costos de Operación I Semestre 2021</dc:title>
  <dc:creator>Juan David Dominguez Arrieta</dc:creator>
  <cp:lastModifiedBy>Juan David Dominguez Arrieta</cp:lastModifiedBy>
  <dcterms:created xsi:type="dcterms:W3CDTF">2021-10-06T17:20:55Z</dcterms:created>
  <dcterms:modified xsi:type="dcterms:W3CDTF">2021-10-08T20:25:20Z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0x0101009975F756529D5344999D0D802AAD6C9A</vt:lpwstr>
  </property>
</Properties>
</file>